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9465" windowHeight="6615" activeTab="0"/>
  </bookViews>
  <sheets>
    <sheet name="Calculator" sheetId="1" r:id="rId1"/>
    <sheet name="Assumptions" sheetId="2" r:id="rId2"/>
    <sheet name="Workings" sheetId="3" r:id="rId3"/>
  </sheets>
  <definedNames>
    <definedName name="CPIassum">'Assumptions'!$D$3</definedName>
    <definedName name="CPImth">'Workings'!$F$4</definedName>
    <definedName name="estcostY">'Calculator'!#REF!</definedName>
    <definedName name="Estfee">'Calculator'!$D$21</definedName>
    <definedName name="Houseinflist">'Assumptions'!$D$6:$D$8</definedName>
    <definedName name="Houseinfmth">'Workings'!$F$5</definedName>
    <definedName name="Houseinfval">'Calculator'!$D$22</definedName>
    <definedName name="Infvector">'Assumptions'!$E$6:$E$8</definedName>
    <definedName name="Labhi">'Assumptions'!$D$8</definedName>
    <definedName name="Lablow">'Assumptions'!$D$6</definedName>
    <definedName name="Labmed">'Assumptions'!$D$7</definedName>
    <definedName name="Lastyr">'Workings'!$L$4</definedName>
    <definedName name="Lasyyr1">'Calculator'!$F$41</definedName>
    <definedName name="Loanintann">'Calculator'!$D$19</definedName>
    <definedName name="Loanintmth">'Workings'!$F$3</definedName>
    <definedName name="Maxvalue">'Workings'!$L$5</definedName>
    <definedName name="Maxvalue1">'Calculator'!$F$42</definedName>
    <definedName name="Monthfee">'Calculator'!$D$20</definedName>
    <definedName name="Morttotal">'Calculator'!$E$14</definedName>
    <definedName name="Mortvalyr0">'Calculator'!$D$14</definedName>
    <definedName name="MthlyCostY">'Calculator'!#REF!</definedName>
    <definedName name="MthyIncStrm">'Calculator'!$D$15</definedName>
    <definedName name="MY">'Calculator'!$E$16</definedName>
    <definedName name="Past35">'Workings'!$O$3</definedName>
    <definedName name="PercHome">'Calculator'!$D$18</definedName>
    <definedName name="PM">'Calculator'!$E$15</definedName>
    <definedName name="_xlnm.Print_Area" localSheetId="0">'Calculator'!$A$1:$J$57</definedName>
    <definedName name="Propvalyr0">'Calculator'!$D$13</definedName>
    <definedName name="Ratehi">'Assumptions'!$E$8</definedName>
    <definedName name="Ratelow">'Assumptions'!$E$6</definedName>
    <definedName name="Ratemed">'Assumptions'!$E$7</definedName>
    <definedName name="Setown">'Calculator'!$E$55</definedName>
    <definedName name="Values">'Workings'!$J$10:$L$432</definedName>
    <definedName name="Warning">'Assumptions'!$E$9</definedName>
    <definedName name="Workings">'Workings'!$C$10:$P$432</definedName>
    <definedName name="Workings1">'Workings'!$C$10:$P$432</definedName>
    <definedName name="Years">'Calculator'!$D$16</definedName>
  </definedNames>
  <calcPr fullCalcOnLoad="1"/>
</workbook>
</file>

<file path=xl/sharedStrings.xml><?xml version="1.0" encoding="utf-8"?>
<sst xmlns="http://schemas.openxmlformats.org/spreadsheetml/2006/main" count="73" uniqueCount="65">
  <si>
    <t>Assumptions</t>
  </si>
  <si>
    <t>Consumer price index</t>
  </si>
  <si>
    <t>Interest rate on loan</t>
  </si>
  <si>
    <t>Monthly interest rate</t>
  </si>
  <si>
    <t>Month</t>
  </si>
  <si>
    <t>Year</t>
  </si>
  <si>
    <t>Monthly house inflation</t>
  </si>
  <si>
    <t>Opening loan after fees</t>
  </si>
  <si>
    <t>Interest accrued</t>
  </si>
  <si>
    <t>Value of house end of month</t>
  </si>
  <si>
    <t>Monthly general inflation</t>
  </si>
  <si>
    <t>Last month of positive equity</t>
  </si>
  <si>
    <t>Description</t>
  </si>
  <si>
    <t>Rate</t>
  </si>
  <si>
    <t>Variation</t>
  </si>
  <si>
    <t>Mortgage</t>
  </si>
  <si>
    <t>Equity</t>
  </si>
  <si>
    <t>Last year</t>
  </si>
  <si>
    <t>Total</t>
  </si>
  <si>
    <t>Real values end of month</t>
  </si>
  <si>
    <t>Max value</t>
  </si>
  <si>
    <t>Mortgage value</t>
  </si>
  <si>
    <r>
      <t xml:space="preserve">Workings 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>- Mortgage and equity accounts</t>
    </r>
  </si>
  <si>
    <t>Monthly fees</t>
  </si>
  <si>
    <t>Monthly fee</t>
  </si>
  <si>
    <t>Nominal values end of month</t>
  </si>
  <si>
    <t>Max nominal value of house</t>
  </si>
  <si>
    <t>Value of your home</t>
  </si>
  <si>
    <t>Establishment costs</t>
  </si>
  <si>
    <t>Your mortgage debt and equity</t>
  </si>
  <si>
    <t>About your reverse mortgage</t>
  </si>
  <si>
    <t>Assumed increase in your home value</t>
  </si>
  <si>
    <t xml:space="preserve">      about unpredictable events that cannot be guaranteed. The Guide explains them.</t>
  </si>
  <si>
    <t>2.  The calculator uses macros. Please select 'Enable Macros' when opening the calculator.</t>
  </si>
  <si>
    <t>4.  You can see and change some assumptions. Click Assumptions tab.</t>
  </si>
  <si>
    <t>1.  Print 'Your guide to the FIDO reverse mortgage calculator'. The calculator uses assumptions</t>
  </si>
  <si>
    <t>3.  Fill in white boxes. The Guide explains them.</t>
  </si>
  <si>
    <t>5.  Click Workings tabs for detailed calculations (reference only).</t>
  </si>
  <si>
    <t xml:space="preserve"> These figures and the graph below</t>
  </si>
  <si>
    <t xml:space="preserve"> are estimates only, based on limited</t>
  </si>
  <si>
    <t xml:space="preserve"> information, and not guaranteed.</t>
  </si>
  <si>
    <t xml:space="preserve"> Consider your own circumstances</t>
  </si>
  <si>
    <t xml:space="preserve"> and seek expert advice.</t>
  </si>
  <si>
    <t>Value of home</t>
  </si>
  <si>
    <t>Equity remaining</t>
  </si>
  <si>
    <t>Low increase</t>
  </si>
  <si>
    <t>Medium increase</t>
  </si>
  <si>
    <t>High increase</t>
  </si>
  <si>
    <t>Home value increases</t>
  </si>
  <si>
    <t>Set own</t>
  </si>
  <si>
    <t>Warning level</t>
  </si>
  <si>
    <t>Warning</t>
  </si>
  <si>
    <t>Assumed annual increase in home value</t>
  </si>
  <si>
    <t>Your equity falls to zero after</t>
  </si>
  <si>
    <t xml:space="preserve"> years</t>
  </si>
  <si>
    <t>&gt; 35 years</t>
  </si>
  <si>
    <t>Monthly Income Stream</t>
  </si>
  <si>
    <t>Mortgage debt at end of month</t>
  </si>
  <si>
    <t>Equity Remaining</t>
  </si>
  <si>
    <t>Mortgage outstanding at beginning of month</t>
  </si>
  <si>
    <t>Initial mortgage as % of home value</t>
  </si>
  <si>
    <t>How much as an initial lump sum?</t>
  </si>
  <si>
    <t>Total initial mortgage</t>
  </si>
  <si>
    <t>How much in payments each month?</t>
  </si>
  <si>
    <t xml:space="preserve">   How many years for monthly payments?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</si>
</sst>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0.000%"/>
    <numFmt numFmtId="167" formatCode="[$-C09]dddd\,\ d\ mmmm\ yyyy"/>
    <numFmt numFmtId="168" formatCode="[$-409]h:mm:ss\ AM/PM"/>
    <numFmt numFmtId="169" formatCode="_-* #,##0.0_-;\-* #,##0.0_-;_-* &quot;-&quot;??_-;_-@_-"/>
    <numFmt numFmtId="170" formatCode="_-* #,##0_-;\-* #,##0_-;_-* &quot;-&quot;??_-;_-@_-"/>
    <numFmt numFmtId="171" formatCode="#,##0.0"/>
    <numFmt numFmtId="172" formatCode="#,##0.000"/>
    <numFmt numFmtId="173" formatCode="#,##0.0000"/>
    <numFmt numFmtId="174" formatCode=";;;"/>
  </numFmts>
  <fonts count="11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45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165" fontId="0" fillId="3" borderId="2" xfId="0" applyNumberFormat="1" applyFill="1" applyBorder="1" applyAlignment="1" applyProtection="1">
      <alignment/>
      <protection locked="0"/>
    </xf>
    <xf numFmtId="10" fontId="0" fillId="3" borderId="2" xfId="0" applyNumberFormat="1" applyFill="1" applyBorder="1" applyAlignment="1" applyProtection="1">
      <alignment/>
      <protection locked="0"/>
    </xf>
    <xf numFmtId="164" fontId="0" fillId="3" borderId="2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Border="1" applyAlignment="1">
      <alignment horizontal="right"/>
    </xf>
    <xf numFmtId="164" fontId="0" fillId="2" borderId="2" xfId="0" applyNumberFormat="1" applyFill="1" applyBorder="1" applyAlignment="1" applyProtection="1">
      <alignment/>
      <protection locked="0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0" borderId="0" xfId="0" applyAlignment="1" quotePrefix="1">
      <alignment horizontal="right"/>
    </xf>
    <xf numFmtId="0" fontId="0" fillId="2" borderId="0" xfId="0" applyFont="1" applyFill="1" applyAlignment="1" applyProtection="1">
      <alignment/>
      <protection locked="0"/>
    </xf>
    <xf numFmtId="1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74" fontId="0" fillId="2" borderId="0" xfId="0" applyNumberFormat="1" applyFill="1" applyAlignment="1">
      <alignment/>
    </xf>
    <xf numFmtId="174" fontId="0" fillId="2" borderId="0" xfId="0" applyNumberFormat="1" applyFont="1" applyFill="1" applyAlignment="1">
      <alignment/>
    </xf>
    <xf numFmtId="165" fontId="5" fillId="4" borderId="2" xfId="0" applyNumberFormat="1" applyFont="1" applyFill="1" applyBorder="1" applyAlignment="1">
      <alignment/>
    </xf>
    <xf numFmtId="164" fontId="5" fillId="4" borderId="2" xfId="0" applyNumberFormat="1" applyFont="1" applyFill="1" applyBorder="1" applyAlignment="1">
      <alignment/>
    </xf>
    <xf numFmtId="0" fontId="5" fillId="4" borderId="2" xfId="0" applyFont="1" applyFill="1" applyBorder="1" applyAlignment="1">
      <alignment horizontal="right"/>
    </xf>
    <xf numFmtId="165" fontId="0" fillId="0" borderId="2" xfId="0" applyNumberFormat="1" applyFill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FF"/>
        </patternFill>
      </fill>
      <border/>
    </dxf>
    <dxf>
      <fill>
        <patternFill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5D3B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2E9D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Your mortgage debt and your equity</a:t>
            </a:r>
          </a:p>
        </c:rich>
      </c:tx>
      <c:layout>
        <c:manualLayout>
          <c:xMode val="factor"/>
          <c:yMode val="factor"/>
          <c:x val="-0.1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01"/>
          <c:w val="0.87375"/>
          <c:h val="0.65425"/>
        </c:manualLayout>
      </c:layout>
      <c:scatterChart>
        <c:scatterStyle val="smooth"/>
        <c:varyColors val="0"/>
        <c:ser>
          <c:idx val="1"/>
          <c:order val="0"/>
          <c:tx>
            <c:strRef>
              <c:f>Workings!$J$9</c:f>
              <c:strCache>
                <c:ptCount val="1"/>
                <c:pt idx="0">
                  <c:v>Mortgage debt at end of month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Workings!$C$10:$C$431</c:f>
              <c:numCache>
                <c:ptCount val="422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0.5833333333333334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8.083333333333334</c:v>
                </c:pt>
                <c:pt idx="97">
                  <c:v>8.166666666666666</c:v>
                </c:pt>
                <c:pt idx="98">
                  <c:v>8.25</c:v>
                </c:pt>
                <c:pt idx="99">
                  <c:v>8.333333333333334</c:v>
                </c:pt>
                <c:pt idx="100">
                  <c:v>8.416666666666666</c:v>
                </c:pt>
                <c:pt idx="101">
                  <c:v>8.5</c:v>
                </c:pt>
                <c:pt idx="102">
                  <c:v>8.583333333333334</c:v>
                </c:pt>
                <c:pt idx="103">
                  <c:v>8.666666666666666</c:v>
                </c:pt>
                <c:pt idx="104">
                  <c:v>8.75</c:v>
                </c:pt>
                <c:pt idx="105">
                  <c:v>8.833333333333334</c:v>
                </c:pt>
                <c:pt idx="106">
                  <c:v>8.916666666666666</c:v>
                </c:pt>
                <c:pt idx="107">
                  <c:v>9</c:v>
                </c:pt>
                <c:pt idx="108">
                  <c:v>9.083333333333334</c:v>
                </c:pt>
                <c:pt idx="109">
                  <c:v>9.166666666666666</c:v>
                </c:pt>
                <c:pt idx="110">
                  <c:v>9.25</c:v>
                </c:pt>
                <c:pt idx="111">
                  <c:v>9.333333333333334</c:v>
                </c:pt>
                <c:pt idx="112">
                  <c:v>9.416666666666666</c:v>
                </c:pt>
                <c:pt idx="113">
                  <c:v>9.5</c:v>
                </c:pt>
                <c:pt idx="114">
                  <c:v>9.583333333333334</c:v>
                </c:pt>
                <c:pt idx="115">
                  <c:v>9.666666666666666</c:v>
                </c:pt>
                <c:pt idx="116">
                  <c:v>9.75</c:v>
                </c:pt>
                <c:pt idx="117">
                  <c:v>9.833333333333334</c:v>
                </c:pt>
                <c:pt idx="118">
                  <c:v>9.916666666666666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  <c:pt idx="171">
                  <c:v>14.333333333333334</c:v>
                </c:pt>
                <c:pt idx="172">
                  <c:v>14.416666666666666</c:v>
                </c:pt>
                <c:pt idx="173">
                  <c:v>14.5</c:v>
                </c:pt>
                <c:pt idx="174">
                  <c:v>14.583333333333334</c:v>
                </c:pt>
                <c:pt idx="175">
                  <c:v>14.666666666666666</c:v>
                </c:pt>
                <c:pt idx="176">
                  <c:v>14.75</c:v>
                </c:pt>
                <c:pt idx="177">
                  <c:v>14.833333333333334</c:v>
                </c:pt>
                <c:pt idx="178">
                  <c:v>14.916666666666666</c:v>
                </c:pt>
                <c:pt idx="179">
                  <c:v>15</c:v>
                </c:pt>
                <c:pt idx="180">
                  <c:v>15.083333333333334</c:v>
                </c:pt>
                <c:pt idx="181">
                  <c:v>15.166666666666666</c:v>
                </c:pt>
                <c:pt idx="182">
                  <c:v>15.25</c:v>
                </c:pt>
                <c:pt idx="183">
                  <c:v>15.333333333333334</c:v>
                </c:pt>
                <c:pt idx="184">
                  <c:v>15.416666666666666</c:v>
                </c:pt>
                <c:pt idx="185">
                  <c:v>15.5</c:v>
                </c:pt>
                <c:pt idx="186">
                  <c:v>15.583333333333334</c:v>
                </c:pt>
                <c:pt idx="187">
                  <c:v>15.666666666666666</c:v>
                </c:pt>
                <c:pt idx="188">
                  <c:v>15.75</c:v>
                </c:pt>
                <c:pt idx="189">
                  <c:v>15.833333333333334</c:v>
                </c:pt>
                <c:pt idx="190">
                  <c:v>15.916666666666666</c:v>
                </c:pt>
                <c:pt idx="191">
                  <c:v>16</c:v>
                </c:pt>
                <c:pt idx="192">
                  <c:v>16.083333333333332</c:v>
                </c:pt>
                <c:pt idx="193">
                  <c:v>16.166666666666668</c:v>
                </c:pt>
                <c:pt idx="194">
                  <c:v>16.25</c:v>
                </c:pt>
                <c:pt idx="195">
                  <c:v>16.333333333333332</c:v>
                </c:pt>
                <c:pt idx="196">
                  <c:v>16.416666666666668</c:v>
                </c:pt>
                <c:pt idx="197">
                  <c:v>16.5</c:v>
                </c:pt>
                <c:pt idx="198">
                  <c:v>16.583333333333332</c:v>
                </c:pt>
                <c:pt idx="199">
                  <c:v>16.666666666666668</c:v>
                </c:pt>
                <c:pt idx="200">
                  <c:v>16.75</c:v>
                </c:pt>
                <c:pt idx="201">
                  <c:v>16.833333333333332</c:v>
                </c:pt>
                <c:pt idx="202">
                  <c:v>16.916666666666668</c:v>
                </c:pt>
                <c:pt idx="203">
                  <c:v>17</c:v>
                </c:pt>
                <c:pt idx="204">
                  <c:v>17.083333333333332</c:v>
                </c:pt>
                <c:pt idx="205">
                  <c:v>17.166666666666668</c:v>
                </c:pt>
                <c:pt idx="206">
                  <c:v>17.25</c:v>
                </c:pt>
                <c:pt idx="207">
                  <c:v>17.333333333333332</c:v>
                </c:pt>
                <c:pt idx="208">
                  <c:v>17.416666666666668</c:v>
                </c:pt>
                <c:pt idx="209">
                  <c:v>17.5</c:v>
                </c:pt>
                <c:pt idx="210">
                  <c:v>17.583333333333332</c:v>
                </c:pt>
                <c:pt idx="211">
                  <c:v>17.666666666666668</c:v>
                </c:pt>
                <c:pt idx="212">
                  <c:v>17.75</c:v>
                </c:pt>
                <c:pt idx="213">
                  <c:v>17.833333333333332</c:v>
                </c:pt>
                <c:pt idx="214">
                  <c:v>17.916666666666668</c:v>
                </c:pt>
                <c:pt idx="215">
                  <c:v>18</c:v>
                </c:pt>
                <c:pt idx="216">
                  <c:v>18.083333333333332</c:v>
                </c:pt>
                <c:pt idx="217">
                  <c:v>18.166666666666668</c:v>
                </c:pt>
                <c:pt idx="218">
                  <c:v>18.25</c:v>
                </c:pt>
                <c:pt idx="219">
                  <c:v>18.333333333333332</c:v>
                </c:pt>
                <c:pt idx="220">
                  <c:v>18.416666666666668</c:v>
                </c:pt>
                <c:pt idx="221">
                  <c:v>18.5</c:v>
                </c:pt>
                <c:pt idx="222">
                  <c:v>18.583333333333332</c:v>
                </c:pt>
                <c:pt idx="223">
                  <c:v>18.666666666666668</c:v>
                </c:pt>
                <c:pt idx="224">
                  <c:v>18.75</c:v>
                </c:pt>
                <c:pt idx="225">
                  <c:v>18.833333333333332</c:v>
                </c:pt>
                <c:pt idx="226">
                  <c:v>18.916666666666668</c:v>
                </c:pt>
                <c:pt idx="227">
                  <c:v>19</c:v>
                </c:pt>
                <c:pt idx="228">
                  <c:v>19.083333333333332</c:v>
                </c:pt>
                <c:pt idx="229">
                  <c:v>19.166666666666668</c:v>
                </c:pt>
                <c:pt idx="230">
                  <c:v>19.25</c:v>
                </c:pt>
                <c:pt idx="231">
                  <c:v>19.333333333333332</c:v>
                </c:pt>
                <c:pt idx="232">
                  <c:v>19.416666666666668</c:v>
                </c:pt>
                <c:pt idx="233">
                  <c:v>19.5</c:v>
                </c:pt>
                <c:pt idx="234">
                  <c:v>19.583333333333332</c:v>
                </c:pt>
                <c:pt idx="235">
                  <c:v>19.666666666666668</c:v>
                </c:pt>
                <c:pt idx="236">
                  <c:v>19.75</c:v>
                </c:pt>
                <c:pt idx="237">
                  <c:v>19.833333333333332</c:v>
                </c:pt>
                <c:pt idx="238">
                  <c:v>19.916666666666668</c:v>
                </c:pt>
                <c:pt idx="239">
                  <c:v>20</c:v>
                </c:pt>
                <c:pt idx="240">
                  <c:v>20.083333333333332</c:v>
                </c:pt>
                <c:pt idx="241">
                  <c:v>20.166666666666668</c:v>
                </c:pt>
                <c:pt idx="242">
                  <c:v>20.25</c:v>
                </c:pt>
                <c:pt idx="243">
                  <c:v>20.333333333333332</c:v>
                </c:pt>
                <c:pt idx="244">
                  <c:v>20.416666666666668</c:v>
                </c:pt>
                <c:pt idx="245">
                  <c:v>20.5</c:v>
                </c:pt>
                <c:pt idx="246">
                  <c:v>20.583333333333332</c:v>
                </c:pt>
                <c:pt idx="247">
                  <c:v>20.666666666666668</c:v>
                </c:pt>
                <c:pt idx="248">
                  <c:v>20.75</c:v>
                </c:pt>
                <c:pt idx="249">
                  <c:v>20.833333333333332</c:v>
                </c:pt>
                <c:pt idx="250">
                  <c:v>20.916666666666668</c:v>
                </c:pt>
                <c:pt idx="251">
                  <c:v>21</c:v>
                </c:pt>
                <c:pt idx="252">
                  <c:v>21.083333333333332</c:v>
                </c:pt>
                <c:pt idx="253">
                  <c:v>21.166666666666668</c:v>
                </c:pt>
                <c:pt idx="254">
                  <c:v>21.25</c:v>
                </c:pt>
                <c:pt idx="255">
                  <c:v>21.333333333333332</c:v>
                </c:pt>
                <c:pt idx="256">
                  <c:v>21.416666666666668</c:v>
                </c:pt>
                <c:pt idx="257">
                  <c:v>21.5</c:v>
                </c:pt>
                <c:pt idx="258">
                  <c:v>21.583333333333332</c:v>
                </c:pt>
                <c:pt idx="259">
                  <c:v>21.666666666666668</c:v>
                </c:pt>
                <c:pt idx="260">
                  <c:v>21.75</c:v>
                </c:pt>
                <c:pt idx="261">
                  <c:v>21.833333333333332</c:v>
                </c:pt>
                <c:pt idx="262">
                  <c:v>21.916666666666668</c:v>
                </c:pt>
                <c:pt idx="263">
                  <c:v>22</c:v>
                </c:pt>
                <c:pt idx="264">
                  <c:v>22.083333333333332</c:v>
                </c:pt>
                <c:pt idx="265">
                  <c:v>22.166666666666668</c:v>
                </c:pt>
                <c:pt idx="266">
                  <c:v>22.25</c:v>
                </c:pt>
                <c:pt idx="267">
                  <c:v>22.333333333333332</c:v>
                </c:pt>
                <c:pt idx="268">
                  <c:v>22.416666666666668</c:v>
                </c:pt>
                <c:pt idx="269">
                  <c:v>22.5</c:v>
                </c:pt>
                <c:pt idx="270">
                  <c:v>22.583333333333332</c:v>
                </c:pt>
                <c:pt idx="271">
                  <c:v>22.666666666666668</c:v>
                </c:pt>
                <c:pt idx="272">
                  <c:v>22.75</c:v>
                </c:pt>
                <c:pt idx="273">
                  <c:v>22.833333333333332</c:v>
                </c:pt>
                <c:pt idx="274">
                  <c:v>22.916666666666668</c:v>
                </c:pt>
                <c:pt idx="275">
                  <c:v>23</c:v>
                </c:pt>
                <c:pt idx="276">
                  <c:v>23.083333333333332</c:v>
                </c:pt>
                <c:pt idx="277">
                  <c:v>23.166666666666668</c:v>
                </c:pt>
                <c:pt idx="278">
                  <c:v>23.25</c:v>
                </c:pt>
                <c:pt idx="279">
                  <c:v>23.333333333333332</c:v>
                </c:pt>
                <c:pt idx="280">
                  <c:v>23.416666666666668</c:v>
                </c:pt>
                <c:pt idx="281">
                  <c:v>23.5</c:v>
                </c:pt>
                <c:pt idx="282">
                  <c:v>23.583333333333332</c:v>
                </c:pt>
                <c:pt idx="283">
                  <c:v>23.666666666666668</c:v>
                </c:pt>
                <c:pt idx="284">
                  <c:v>23.75</c:v>
                </c:pt>
                <c:pt idx="285">
                  <c:v>23.833333333333332</c:v>
                </c:pt>
                <c:pt idx="286">
                  <c:v>23.916666666666668</c:v>
                </c:pt>
                <c:pt idx="287">
                  <c:v>24</c:v>
                </c:pt>
                <c:pt idx="288">
                  <c:v>24.083333333333332</c:v>
                </c:pt>
                <c:pt idx="289">
                  <c:v>24.166666666666668</c:v>
                </c:pt>
                <c:pt idx="290">
                  <c:v>24.25</c:v>
                </c:pt>
                <c:pt idx="291">
                  <c:v>24.333333333333332</c:v>
                </c:pt>
                <c:pt idx="292">
                  <c:v>24.416666666666668</c:v>
                </c:pt>
                <c:pt idx="293">
                  <c:v>24.5</c:v>
                </c:pt>
                <c:pt idx="294">
                  <c:v>24.583333333333332</c:v>
                </c:pt>
                <c:pt idx="295">
                  <c:v>24.666666666666668</c:v>
                </c:pt>
                <c:pt idx="296">
                  <c:v>24.75</c:v>
                </c:pt>
                <c:pt idx="297">
                  <c:v>24.833333333333332</c:v>
                </c:pt>
                <c:pt idx="298">
                  <c:v>24.916666666666668</c:v>
                </c:pt>
                <c:pt idx="299">
                  <c:v>25</c:v>
                </c:pt>
                <c:pt idx="300">
                  <c:v>25.083333333333332</c:v>
                </c:pt>
                <c:pt idx="301">
                  <c:v>25.166666666666668</c:v>
                </c:pt>
                <c:pt idx="302">
                  <c:v>25.25</c:v>
                </c:pt>
                <c:pt idx="303">
                  <c:v>25.333333333333332</c:v>
                </c:pt>
                <c:pt idx="304">
                  <c:v>25.416666666666668</c:v>
                </c:pt>
                <c:pt idx="305">
                  <c:v>25.5</c:v>
                </c:pt>
                <c:pt idx="306">
                  <c:v>25.583333333333332</c:v>
                </c:pt>
                <c:pt idx="307">
                  <c:v>25.666666666666668</c:v>
                </c:pt>
                <c:pt idx="308">
                  <c:v>25.75</c:v>
                </c:pt>
                <c:pt idx="309">
                  <c:v>25.833333333333332</c:v>
                </c:pt>
                <c:pt idx="310">
                  <c:v>25.916666666666668</c:v>
                </c:pt>
                <c:pt idx="311">
                  <c:v>26</c:v>
                </c:pt>
                <c:pt idx="312">
                  <c:v>26.083333333333332</c:v>
                </c:pt>
                <c:pt idx="313">
                  <c:v>26.166666666666668</c:v>
                </c:pt>
                <c:pt idx="314">
                  <c:v>26.25</c:v>
                </c:pt>
                <c:pt idx="315">
                  <c:v>26.333333333333332</c:v>
                </c:pt>
                <c:pt idx="316">
                  <c:v>26.416666666666668</c:v>
                </c:pt>
                <c:pt idx="317">
                  <c:v>26.5</c:v>
                </c:pt>
                <c:pt idx="318">
                  <c:v>26.583333333333332</c:v>
                </c:pt>
                <c:pt idx="319">
                  <c:v>26.666666666666668</c:v>
                </c:pt>
                <c:pt idx="320">
                  <c:v>26.75</c:v>
                </c:pt>
                <c:pt idx="321">
                  <c:v>26.833333333333332</c:v>
                </c:pt>
                <c:pt idx="322">
                  <c:v>26.916666666666668</c:v>
                </c:pt>
                <c:pt idx="323">
                  <c:v>27</c:v>
                </c:pt>
                <c:pt idx="324">
                  <c:v>27.083333333333332</c:v>
                </c:pt>
                <c:pt idx="325">
                  <c:v>27.166666666666668</c:v>
                </c:pt>
                <c:pt idx="326">
                  <c:v>27.25</c:v>
                </c:pt>
                <c:pt idx="327">
                  <c:v>27.333333333333332</c:v>
                </c:pt>
                <c:pt idx="328">
                  <c:v>27.416666666666668</c:v>
                </c:pt>
                <c:pt idx="329">
                  <c:v>27.5</c:v>
                </c:pt>
                <c:pt idx="330">
                  <c:v>27.583333333333332</c:v>
                </c:pt>
                <c:pt idx="331">
                  <c:v>27.666666666666668</c:v>
                </c:pt>
                <c:pt idx="332">
                  <c:v>27.75</c:v>
                </c:pt>
                <c:pt idx="333">
                  <c:v>27.833333333333332</c:v>
                </c:pt>
                <c:pt idx="334">
                  <c:v>27.916666666666668</c:v>
                </c:pt>
                <c:pt idx="335">
                  <c:v>28</c:v>
                </c:pt>
                <c:pt idx="336">
                  <c:v>28.083333333333332</c:v>
                </c:pt>
                <c:pt idx="337">
                  <c:v>28.166666666666668</c:v>
                </c:pt>
                <c:pt idx="338">
                  <c:v>28.25</c:v>
                </c:pt>
                <c:pt idx="339">
                  <c:v>28.333333333333332</c:v>
                </c:pt>
                <c:pt idx="340">
                  <c:v>28.416666666666668</c:v>
                </c:pt>
                <c:pt idx="341">
                  <c:v>28.5</c:v>
                </c:pt>
                <c:pt idx="342">
                  <c:v>28.583333333333332</c:v>
                </c:pt>
                <c:pt idx="343">
                  <c:v>28.666666666666668</c:v>
                </c:pt>
                <c:pt idx="344">
                  <c:v>28.75</c:v>
                </c:pt>
                <c:pt idx="345">
                  <c:v>28.833333333333332</c:v>
                </c:pt>
                <c:pt idx="346">
                  <c:v>28.916666666666668</c:v>
                </c:pt>
                <c:pt idx="347">
                  <c:v>29</c:v>
                </c:pt>
                <c:pt idx="348">
                  <c:v>29.083333333333332</c:v>
                </c:pt>
                <c:pt idx="349">
                  <c:v>29.166666666666668</c:v>
                </c:pt>
                <c:pt idx="350">
                  <c:v>29.25</c:v>
                </c:pt>
                <c:pt idx="351">
                  <c:v>29.333333333333332</c:v>
                </c:pt>
                <c:pt idx="352">
                  <c:v>29.416666666666668</c:v>
                </c:pt>
                <c:pt idx="353">
                  <c:v>29.5</c:v>
                </c:pt>
                <c:pt idx="354">
                  <c:v>29.583333333333332</c:v>
                </c:pt>
                <c:pt idx="355">
                  <c:v>29.666666666666668</c:v>
                </c:pt>
                <c:pt idx="356">
                  <c:v>29.75</c:v>
                </c:pt>
                <c:pt idx="357">
                  <c:v>29.833333333333332</c:v>
                </c:pt>
                <c:pt idx="358">
                  <c:v>29.916666666666668</c:v>
                </c:pt>
                <c:pt idx="359">
                  <c:v>30</c:v>
                </c:pt>
                <c:pt idx="360">
                  <c:v>30.083333333333332</c:v>
                </c:pt>
                <c:pt idx="361">
                  <c:v>30.166666666666668</c:v>
                </c:pt>
                <c:pt idx="362">
                  <c:v>30.25</c:v>
                </c:pt>
                <c:pt idx="363">
                  <c:v>30.333333333333332</c:v>
                </c:pt>
                <c:pt idx="364">
                  <c:v>30.416666666666668</c:v>
                </c:pt>
                <c:pt idx="365">
                  <c:v>30.5</c:v>
                </c:pt>
                <c:pt idx="366">
                  <c:v>30.583333333333332</c:v>
                </c:pt>
                <c:pt idx="367">
                  <c:v>30.666666666666668</c:v>
                </c:pt>
                <c:pt idx="368">
                  <c:v>30.75</c:v>
                </c:pt>
                <c:pt idx="369">
                  <c:v>30.833333333333332</c:v>
                </c:pt>
                <c:pt idx="370">
                  <c:v>30.916666666666668</c:v>
                </c:pt>
                <c:pt idx="371">
                  <c:v>31</c:v>
                </c:pt>
                <c:pt idx="372">
                  <c:v>31.083333333333332</c:v>
                </c:pt>
                <c:pt idx="373">
                  <c:v>31.166666666666668</c:v>
                </c:pt>
                <c:pt idx="374">
                  <c:v>31.25</c:v>
                </c:pt>
                <c:pt idx="375">
                  <c:v>31.333333333333332</c:v>
                </c:pt>
                <c:pt idx="376">
                  <c:v>31.416666666666668</c:v>
                </c:pt>
                <c:pt idx="377">
                  <c:v>31.5</c:v>
                </c:pt>
                <c:pt idx="378">
                  <c:v>31.583333333333332</c:v>
                </c:pt>
                <c:pt idx="379">
                  <c:v>31.666666666666668</c:v>
                </c:pt>
                <c:pt idx="380">
                  <c:v>31.75</c:v>
                </c:pt>
                <c:pt idx="381">
                  <c:v>31.833333333333332</c:v>
                </c:pt>
                <c:pt idx="382">
                  <c:v>31.916666666666668</c:v>
                </c:pt>
                <c:pt idx="383">
                  <c:v>32</c:v>
                </c:pt>
                <c:pt idx="384">
                  <c:v>32.083333333333336</c:v>
                </c:pt>
                <c:pt idx="385">
                  <c:v>32.166666666666664</c:v>
                </c:pt>
                <c:pt idx="386">
                  <c:v>32.25</c:v>
                </c:pt>
                <c:pt idx="387">
                  <c:v>32.333333333333336</c:v>
                </c:pt>
                <c:pt idx="388">
                  <c:v>32.416666666666664</c:v>
                </c:pt>
                <c:pt idx="389">
                  <c:v>32.5</c:v>
                </c:pt>
                <c:pt idx="390">
                  <c:v>32.583333333333336</c:v>
                </c:pt>
                <c:pt idx="391">
                  <c:v>32.666666666666664</c:v>
                </c:pt>
                <c:pt idx="392">
                  <c:v>32.75</c:v>
                </c:pt>
                <c:pt idx="393">
                  <c:v>32.833333333333336</c:v>
                </c:pt>
                <c:pt idx="394">
                  <c:v>32.916666666666664</c:v>
                </c:pt>
                <c:pt idx="395">
                  <c:v>33</c:v>
                </c:pt>
                <c:pt idx="396">
                  <c:v>33.083333333333336</c:v>
                </c:pt>
                <c:pt idx="397">
                  <c:v>33.166666666666664</c:v>
                </c:pt>
                <c:pt idx="398">
                  <c:v>33.25</c:v>
                </c:pt>
                <c:pt idx="399">
                  <c:v>33.333333333333336</c:v>
                </c:pt>
                <c:pt idx="400">
                  <c:v>33.416666666666664</c:v>
                </c:pt>
                <c:pt idx="401">
                  <c:v>33.5</c:v>
                </c:pt>
                <c:pt idx="402">
                  <c:v>33.583333333333336</c:v>
                </c:pt>
                <c:pt idx="403">
                  <c:v>33.666666666666664</c:v>
                </c:pt>
                <c:pt idx="404">
                  <c:v>33.75</c:v>
                </c:pt>
                <c:pt idx="405">
                  <c:v>33.833333333333336</c:v>
                </c:pt>
                <c:pt idx="406">
                  <c:v>33.916666666666664</c:v>
                </c:pt>
                <c:pt idx="407">
                  <c:v>34</c:v>
                </c:pt>
                <c:pt idx="408">
                  <c:v>34.083333333333336</c:v>
                </c:pt>
                <c:pt idx="409">
                  <c:v>34.166666666666664</c:v>
                </c:pt>
                <c:pt idx="410">
                  <c:v>34.25</c:v>
                </c:pt>
                <c:pt idx="411">
                  <c:v>34.333333333333336</c:v>
                </c:pt>
                <c:pt idx="412">
                  <c:v>34.416666666666664</c:v>
                </c:pt>
                <c:pt idx="413">
                  <c:v>34.5</c:v>
                </c:pt>
                <c:pt idx="414">
                  <c:v>34.583333333333336</c:v>
                </c:pt>
                <c:pt idx="415">
                  <c:v>34.666666666666664</c:v>
                </c:pt>
                <c:pt idx="416">
                  <c:v>34.75</c:v>
                </c:pt>
                <c:pt idx="417">
                  <c:v>34.833333333333336</c:v>
                </c:pt>
                <c:pt idx="418">
                  <c:v>34.916666666666664</c:v>
                </c:pt>
                <c:pt idx="419">
                  <c:v>35</c:v>
                </c:pt>
                <c:pt idx="420">
                  <c:v>35.083333333333336</c:v>
                </c:pt>
                <c:pt idx="421">
                  <c:v>35.166666666666664</c:v>
                </c:pt>
              </c:numCache>
            </c:numRef>
          </c:xVal>
          <c:yVal>
            <c:numRef>
              <c:f>Workings!$J$10:$J$431</c:f>
              <c:numCache>
                <c:ptCount val="422"/>
                <c:pt idx="0">
                  <c:v>102417.14471803524</c:v>
                </c:pt>
                <c:pt idx="1">
                  <c:v>103642.75307506586</c:v>
                </c:pt>
                <c:pt idx="2">
                  <c:v>104876.88380334224</c:v>
                </c:pt>
                <c:pt idx="3">
                  <c:v>106119.59604243006</c:v>
                </c:pt>
                <c:pt idx="4">
                  <c:v>107370.94934203467</c:v>
                </c:pt>
                <c:pt idx="5">
                  <c:v>108631.0036648449</c:v>
                </c:pt>
                <c:pt idx="6">
                  <c:v>109899.81938939664</c:v>
                </c:pt>
                <c:pt idx="7">
                  <c:v>111177.45731295623</c:v>
                </c:pt>
                <c:pt idx="8">
                  <c:v>112463.97865442393</c:v>
                </c:pt>
                <c:pt idx="9">
                  <c:v>113759.44505725743</c:v>
                </c:pt>
                <c:pt idx="10">
                  <c:v>115063.91859241566</c:v>
                </c:pt>
                <c:pt idx="11">
                  <c:v>116377.46176132308</c:v>
                </c:pt>
                <c:pt idx="12">
                  <c:v>117700.13749885437</c:v>
                </c:pt>
                <c:pt idx="13">
                  <c:v>119032.00917633998</c:v>
                </c:pt>
                <c:pt idx="14">
                  <c:v>120373.14060459241</c:v>
                </c:pt>
                <c:pt idx="15">
                  <c:v>121723.5960369535</c:v>
                </c:pt>
                <c:pt idx="16">
                  <c:v>123083.4401723629</c:v>
                </c:pt>
                <c:pt idx="17">
                  <c:v>124452.73815844771</c:v>
                </c:pt>
                <c:pt idx="18">
                  <c:v>125831.55559463365</c:v>
                </c:pt>
                <c:pt idx="19">
                  <c:v>127219.95853527772</c:v>
                </c:pt>
                <c:pt idx="20">
                  <c:v>128618.01349282263</c:v>
                </c:pt>
                <c:pt idx="21">
                  <c:v>130025.7874409731</c:v>
                </c:pt>
                <c:pt idx="22">
                  <c:v>131443.34781789413</c:v>
                </c:pt>
                <c:pt idx="23">
                  <c:v>132870.76252943155</c:v>
                </c:pt>
                <c:pt idx="24">
                  <c:v>134308.0999523547</c:v>
                </c:pt>
                <c:pt idx="25">
                  <c:v>135755.42893762194</c:v>
                </c:pt>
                <c:pt idx="26">
                  <c:v>137212.81881366833</c:v>
                </c:pt>
                <c:pt idx="27">
                  <c:v>138680.3393897166</c:v>
                </c:pt>
                <c:pt idx="28">
                  <c:v>140158.06095911065</c:v>
                </c:pt>
                <c:pt idx="29">
                  <c:v>141646.05430267248</c:v>
                </c:pt>
                <c:pt idx="30">
                  <c:v>143144.39069208223</c:v>
                </c:pt>
                <c:pt idx="31">
                  <c:v>144653.14189328166</c:v>
                </c:pt>
                <c:pt idx="32">
                  <c:v>146172.38016990124</c:v>
                </c:pt>
                <c:pt idx="33">
                  <c:v>147702.17828671113</c:v>
                </c:pt>
                <c:pt idx="34">
                  <c:v>149242.60951309587</c:v>
                </c:pt>
                <c:pt idx="35">
                  <c:v>150793.74762655332</c:v>
                </c:pt>
                <c:pt idx="36">
                  <c:v>152355.66691621786</c:v>
                </c:pt>
                <c:pt idx="37">
                  <c:v>153928.4421864078</c:v>
                </c:pt>
                <c:pt idx="38">
                  <c:v>155512.14876019774</c:v>
                </c:pt>
                <c:pt idx="39">
                  <c:v>157106.86248301543</c:v>
                </c:pt>
                <c:pt idx="40">
                  <c:v>158712.65972626366</c:v>
                </c:pt>
                <c:pt idx="41">
                  <c:v>160329.61739096724</c:v>
                </c:pt>
                <c:pt idx="42">
                  <c:v>161957.81291144527</c:v>
                </c:pt>
                <c:pt idx="43">
                  <c:v>163597.32425900895</c:v>
                </c:pt>
                <c:pt idx="44">
                  <c:v>165248.2299456849</c:v>
                </c:pt>
                <c:pt idx="45">
                  <c:v>166910.60902796435</c:v>
                </c:pt>
                <c:pt idx="46">
                  <c:v>168584.54111057837</c:v>
                </c:pt>
                <c:pt idx="47">
                  <c:v>170270.1063502992</c:v>
                </c:pt>
                <c:pt idx="48">
                  <c:v>171967.38545976803</c:v>
                </c:pt>
                <c:pt idx="49">
                  <c:v>173676.4597113492</c:v>
                </c:pt>
                <c:pt idx="50">
                  <c:v>175397.41094101116</c:v>
                </c:pt>
                <c:pt idx="51">
                  <c:v>177130.3215522345</c:v>
                </c:pt>
                <c:pt idx="52">
                  <c:v>178875.27451994678</c:v>
                </c:pt>
                <c:pt idx="53">
                  <c:v>180632.3533944849</c:v>
                </c:pt>
                <c:pt idx="54">
                  <c:v>182401.64230558483</c:v>
                </c:pt>
                <c:pt idx="55">
                  <c:v>184183.22596639898</c:v>
                </c:pt>
                <c:pt idx="56">
                  <c:v>185977.1896775415</c:v>
                </c:pt>
                <c:pt idx="57">
                  <c:v>187783.61933116155</c:v>
                </c:pt>
                <c:pt idx="58">
                  <c:v>189602.6014150449</c:v>
                </c:pt>
                <c:pt idx="59">
                  <c:v>191434.2230167439</c:v>
                </c:pt>
                <c:pt idx="60">
                  <c:v>192775.1051610694</c:v>
                </c:pt>
                <c:pt idx="61">
                  <c:v>194125.3121120561</c:v>
                </c:pt>
                <c:pt idx="62">
                  <c:v>195484.90857942123</c:v>
                </c:pt>
                <c:pt idx="63">
                  <c:v>196853.95972165503</c:v>
                </c:pt>
                <c:pt idx="64">
                  <c:v>198232.53114913238</c:v>
                </c:pt>
                <c:pt idx="65">
                  <c:v>199620.6889272462</c:v>
                </c:pt>
                <c:pt idx="66">
                  <c:v>201018.4995795624</c:v>
                </c:pt>
                <c:pt idx="67">
                  <c:v>202426.03009099685</c:v>
                </c:pt>
                <c:pt idx="68">
                  <c:v>203843.3479110143</c:v>
                </c:pt>
                <c:pt idx="69">
                  <c:v>205270.5209568495</c:v>
                </c:pt>
                <c:pt idx="70">
                  <c:v>206707.61761675065</c:v>
                </c:pt>
                <c:pt idx="71">
                  <c:v>208154.70675324535</c:v>
                </c:pt>
                <c:pt idx="72">
                  <c:v>209611.8577064292</c:v>
                </c:pt>
                <c:pt idx="73">
                  <c:v>211079.14029727713</c:v>
                </c:pt>
                <c:pt idx="74">
                  <c:v>212556.62483097785</c:v>
                </c:pt>
                <c:pt idx="75">
                  <c:v>214044.38210029117</c:v>
                </c:pt>
                <c:pt idx="76">
                  <c:v>215542.48338892893</c:v>
                </c:pt>
                <c:pt idx="77">
                  <c:v>217051.000474959</c:v>
                </c:pt>
                <c:pt idx="78">
                  <c:v>218570.00563423318</c:v>
                </c:pt>
                <c:pt idx="79">
                  <c:v>220099.57164383875</c:v>
                </c:pt>
                <c:pt idx="80">
                  <c:v>221639.7717855739</c:v>
                </c:pt>
                <c:pt idx="81">
                  <c:v>223190.6798494473</c:v>
                </c:pt>
                <c:pt idx="82">
                  <c:v>224752.37013720212</c:v>
                </c:pt>
                <c:pt idx="83">
                  <c:v>226324.91746586407</c:v>
                </c:pt>
                <c:pt idx="84">
                  <c:v>227908.39717131443</c:v>
                </c:pt>
                <c:pt idx="85">
                  <c:v>229502.88511188765</c:v>
                </c:pt>
                <c:pt idx="86">
                  <c:v>231108.457671994</c:v>
                </c:pt>
                <c:pt idx="87">
                  <c:v>232725.19176576717</c:v>
                </c:pt>
                <c:pt idx="88">
                  <c:v>234353.16484073745</c:v>
                </c:pt>
                <c:pt idx="89">
                  <c:v>235992.45488153005</c:v>
                </c:pt>
                <c:pt idx="90">
                  <c:v>237643.14041358934</c:v>
                </c:pt>
                <c:pt idx="91">
                  <c:v>239305.30050692867</c:v>
                </c:pt>
                <c:pt idx="92">
                  <c:v>240979.01477990637</c:v>
                </c:pt>
                <c:pt idx="93">
                  <c:v>242664.36340302788</c:v>
                </c:pt>
                <c:pt idx="94">
                  <c:v>244361.42710277415</c:v>
                </c:pt>
                <c:pt idx="95">
                  <c:v>246070.28716545683</c:v>
                </c:pt>
                <c:pt idx="96">
                  <c:v>247791.0254410999</c:v>
                </c:pt>
                <c:pt idx="97">
                  <c:v>249523.72434734824</c:v>
                </c:pt>
                <c:pt idx="98">
                  <c:v>251268.4668734037</c:v>
                </c:pt>
                <c:pt idx="99">
                  <c:v>253025.33658398784</c:v>
                </c:pt>
                <c:pt idx="100">
                  <c:v>254794.41762333264</c:v>
                </c:pt>
                <c:pt idx="101">
                  <c:v>256575.79471919866</c:v>
                </c:pt>
                <c:pt idx="102">
                  <c:v>258369.55318692114</c:v>
                </c:pt>
                <c:pt idx="103">
                  <c:v>260175.77893348402</c:v>
                </c:pt>
                <c:pt idx="104">
                  <c:v>261994.55846162236</c:v>
                </c:pt>
                <c:pt idx="105">
                  <c:v>263825.9788739533</c:v>
                </c:pt>
                <c:pt idx="106">
                  <c:v>265670.1278771351</c:v>
                </c:pt>
                <c:pt idx="107">
                  <c:v>267527.0937860559</c:v>
                </c:pt>
                <c:pt idx="108">
                  <c:v>269396.96552805085</c:v>
                </c:pt>
                <c:pt idx="109">
                  <c:v>271279.83264714846</c:v>
                </c:pt>
                <c:pt idx="110">
                  <c:v>273175.7853083471</c:v>
                </c:pt>
                <c:pt idx="111">
                  <c:v>275084.91430192004</c:v>
                </c:pt>
                <c:pt idx="112">
                  <c:v>277007.3110477516</c:v>
                </c:pt>
                <c:pt idx="113">
                  <c:v>278943.06759970216</c:v>
                </c:pt>
                <c:pt idx="114">
                  <c:v>280892.27665000455</c:v>
                </c:pt>
                <c:pt idx="115">
                  <c:v>282855.0315336898</c:v>
                </c:pt>
                <c:pt idx="116">
                  <c:v>284831.4262330446</c:v>
                </c:pt>
                <c:pt idx="117">
                  <c:v>286821.55538209894</c:v>
                </c:pt>
                <c:pt idx="118">
                  <c:v>288825.5142711453</c:v>
                </c:pt>
                <c:pt idx="119">
                  <c:v>290843.3988512889</c:v>
                </c:pt>
                <c:pt idx="120">
                  <c:v>292875.3057390297</c:v>
                </c:pt>
                <c:pt idx="121">
                  <c:v>294921.33222087607</c:v>
                </c:pt>
                <c:pt idx="122">
                  <c:v>296981.5762579903</c:v>
                </c:pt>
                <c:pt idx="123">
                  <c:v>299056.1364908667</c:v>
                </c:pt>
                <c:pt idx="124">
                  <c:v>301145.1122440417</c:v>
                </c:pt>
                <c:pt idx="125">
                  <c:v>303248.6035308371</c:v>
                </c:pt>
                <c:pt idx="126">
                  <c:v>305366.7110581356</c:v>
                </c:pt>
                <c:pt idx="127">
                  <c:v>307499.53623119</c:v>
                </c:pt>
                <c:pt idx="128">
                  <c:v>309647.1811584655</c:v>
                </c:pt>
                <c:pt idx="129">
                  <c:v>311809.74865651544</c:v>
                </c:pt>
                <c:pt idx="130">
                  <c:v>313987.342254891</c:v>
                </c:pt>
                <c:pt idx="131">
                  <c:v>316180.06620108517</c:v>
                </c:pt>
                <c:pt idx="132">
                  <c:v>318388.02546551055</c:v>
                </c:pt>
                <c:pt idx="133">
                  <c:v>320611.32574651187</c:v>
                </c:pt>
                <c:pt idx="134">
                  <c:v>322850.0734754134</c:v>
                </c:pt>
                <c:pt idx="135">
                  <c:v>325104.375821601</c:v>
                </c:pt>
                <c:pt idx="136">
                  <c:v>327374.34069764003</c:v>
                </c:pt>
                <c:pt idx="137">
                  <c:v>329660.07676442794</c:v>
                </c:pt>
                <c:pt idx="138">
                  <c:v>331961.69343638315</c:v>
                </c:pt>
                <c:pt idx="139">
                  <c:v>334279.3008866697</c:v>
                </c:pt>
                <c:pt idx="140">
                  <c:v>336613.0100524583</c:v>
                </c:pt>
                <c:pt idx="141">
                  <c:v>338962.9326402237</c:v>
                </c:pt>
                <c:pt idx="142">
                  <c:v>341329.18113107857</c:v>
                </c:pt>
                <c:pt idx="143">
                  <c:v>343711.868786145</c:v>
                </c:pt>
                <c:pt idx="144">
                  <c:v>346111.1096519626</c:v>
                </c:pt>
                <c:pt idx="145">
                  <c:v>348527.0185659343</c:v>
                </c:pt>
                <c:pt idx="146">
                  <c:v>350959.7111618103</c:v>
                </c:pt>
                <c:pt idx="147">
                  <c:v>353409.30387520936</c:v>
                </c:pt>
                <c:pt idx="148">
                  <c:v>355875.91394917865</c:v>
                </c:pt>
                <c:pt idx="149">
                  <c:v>358359.6594397926</c:v>
                </c:pt>
                <c:pt idx="150">
                  <c:v>360860.65922179003</c:v>
                </c:pt>
                <c:pt idx="151">
                  <c:v>363379.0329942503</c:v>
                </c:pt>
                <c:pt idx="152">
                  <c:v>365914.90128630924</c:v>
                </c:pt>
                <c:pt idx="153">
                  <c:v>368468.38546291436</c:v>
                </c:pt>
                <c:pt idx="154">
                  <c:v>371039.6077306203</c:v>
                </c:pt>
                <c:pt idx="155">
                  <c:v>373628.69114342413</c:v>
                </c:pt>
                <c:pt idx="156">
                  <c:v>376235.7596086414</c:v>
                </c:pt>
                <c:pt idx="157">
                  <c:v>378860.93789282243</c:v>
                </c:pt>
                <c:pt idx="158">
                  <c:v>381504.35162771033</c:v>
                </c:pt>
                <c:pt idx="159">
                  <c:v>384166.1273162399</c:v>
                </c:pt>
                <c:pt idx="160">
                  <c:v>386846.3923385779</c:v>
                </c:pt>
                <c:pt idx="161">
                  <c:v>389545.27495820593</c:v>
                </c:pt>
                <c:pt idx="162">
                  <c:v>392262.90432804474</c:v>
                </c:pt>
                <c:pt idx="163">
                  <c:v>394999.4104966214</c:v>
                </c:pt>
                <c:pt idx="164">
                  <c:v>397754.9244142792</c:v>
                </c:pt>
                <c:pt idx="165">
                  <c:v>400529.57793943037</c:v>
                </c:pt>
                <c:pt idx="166">
                  <c:v>403323.50384485256</c:v>
                </c:pt>
                <c:pt idx="167">
                  <c:v>406136.83582402853</c:v>
                </c:pt>
                <c:pt idx="168">
                  <c:v>408969.7084975302</c:v>
                </c:pt>
                <c:pt idx="169">
                  <c:v>411822.25741944654</c:v>
                </c:pt>
                <c:pt idx="170">
                  <c:v>414694.61908385647</c:v>
                </c:pt>
                <c:pt idx="171">
                  <c:v>417586.9309313463</c:v>
                </c:pt>
                <c:pt idx="172">
                  <c:v>420499.3313555727</c:v>
                </c:pt>
                <c:pt idx="173">
                  <c:v>423431.9597098705</c:v>
                </c:pt>
                <c:pt idx="174">
                  <c:v>426384.9563139074</c:v>
                </c:pt>
                <c:pt idx="175">
                  <c:v>429358.4624603836</c:v>
                </c:pt>
                <c:pt idx="176">
                  <c:v>432352.6204217789</c:v>
                </c:pt>
                <c:pt idx="177">
                  <c:v>435367.5734571457</c:v>
                </c:pt>
                <c:pt idx="178">
                  <c:v>438403.46581895015</c:v>
                </c:pt>
                <c:pt idx="179">
                  <c:v>441460.4427599595</c:v>
                </c:pt>
                <c:pt idx="180">
                  <c:v>444538.65054017835</c:v>
                </c:pt>
                <c:pt idx="181">
                  <c:v>447638.2364338321</c:v>
                </c:pt>
                <c:pt idx="182">
                  <c:v>450759.3487363993</c:v>
                </c:pt>
                <c:pt idx="183">
                  <c:v>453902.1367716929</c:v>
                </c:pt>
                <c:pt idx="184">
                  <c:v>457066.75089898985</c:v>
                </c:pt>
                <c:pt idx="185">
                  <c:v>460253.34252021124</c:v>
                </c:pt>
                <c:pt idx="186">
                  <c:v>463462.064087151</c:v>
                </c:pt>
                <c:pt idx="187">
                  <c:v>466693.06910875585</c:v>
                </c:pt>
                <c:pt idx="188">
                  <c:v>469946.5121584549</c:v>
                </c:pt>
                <c:pt idx="189">
                  <c:v>473222.5488815404</c:v>
                </c:pt>
                <c:pt idx="190">
                  <c:v>476521.33600259986</c:v>
                </c:pt>
                <c:pt idx="191">
                  <c:v>479843.0313329991</c:v>
                </c:pt>
                <c:pt idx="192">
                  <c:v>483187.79377841804</c:v>
                </c:pt>
                <c:pt idx="193">
                  <c:v>486555.7833464379</c:v>
                </c:pt>
                <c:pt idx="194">
                  <c:v>489947.1611541815</c:v>
                </c:pt>
                <c:pt idx="195">
                  <c:v>493362.0894360064</c:v>
                </c:pt>
                <c:pt idx="196">
                  <c:v>496800.73155125126</c:v>
                </c:pt>
                <c:pt idx="197">
                  <c:v>500263.2519920363</c:v>
                </c:pt>
                <c:pt idx="198">
                  <c:v>503749.8163911174</c:v>
                </c:pt>
                <c:pt idx="199">
                  <c:v>507260.59152979474</c:v>
                </c:pt>
                <c:pt idx="200">
                  <c:v>510795.74534587655</c:v>
                </c:pt>
                <c:pt idx="201">
                  <c:v>514355.44694169785</c:v>
                </c:pt>
                <c:pt idx="202">
                  <c:v>517939.8665921947</c:v>
                </c:pt>
                <c:pt idx="203">
                  <c:v>521549.1757530347</c:v>
                </c:pt>
                <c:pt idx="204">
                  <c:v>525183.5470688036</c:v>
                </c:pt>
                <c:pt idx="205">
                  <c:v>528843.154381249</c:v>
                </c:pt>
                <c:pt idx="206">
                  <c:v>532528.1727375807</c:v>
                </c:pt>
                <c:pt idx="207">
                  <c:v>536238.7783988294</c:v>
                </c:pt>
                <c:pt idx="208">
                  <c:v>539975.148848262</c:v>
                </c:pt>
                <c:pt idx="209">
                  <c:v>543737.4627998571</c:v>
                </c:pt>
                <c:pt idx="210">
                  <c:v>547525.9002068376</c:v>
                </c:pt>
                <c:pt idx="211">
                  <c:v>551340.642270263</c:v>
                </c:pt>
                <c:pt idx="212">
                  <c:v>555181.8714476824</c:v>
                </c:pt>
                <c:pt idx="213">
                  <c:v>559049.7714618451</c:v>
                </c:pt>
                <c:pt idx="214">
                  <c:v>562944.5273094742</c:v>
                </c:pt>
                <c:pt idx="215">
                  <c:v>566866.325270099</c:v>
                </c:pt>
                <c:pt idx="216">
                  <c:v>570815.3529149499</c:v>
                </c:pt>
                <c:pt idx="217">
                  <c:v>574791.7991159145</c:v>
                </c:pt>
                <c:pt idx="218">
                  <c:v>578795.8540545555</c:v>
                </c:pt>
                <c:pt idx="219">
                  <c:v>582827.709231192</c:v>
                </c:pt>
                <c:pt idx="220">
                  <c:v>586887.5574740424</c:v>
                </c:pt>
                <c:pt idx="221">
                  <c:v>590975.5929484324</c:v>
                </c:pt>
                <c:pt idx="222">
                  <c:v>595092.0111660655</c:v>
                </c:pt>
                <c:pt idx="223">
                  <c:v>599237.0089943581</c:v>
                </c:pt>
                <c:pt idx="224">
                  <c:v>603410.7846658399</c:v>
                </c:pt>
                <c:pt idx="225">
                  <c:v>607613.5377876182</c:v>
                </c:pt>
                <c:pt idx="226">
                  <c:v>611845.4693509099</c:v>
                </c:pt>
                <c:pt idx="227">
                  <c:v>616106.7817406374</c:v>
                </c:pt>
                <c:pt idx="228">
                  <c:v>620397.6787450919</c:v>
                </c:pt>
                <c:pt idx="229">
                  <c:v>624718.3655656644</c:v>
                </c:pt>
                <c:pt idx="230">
                  <c:v>629069.048826643</c:v>
                </c:pt>
                <c:pt idx="231">
                  <c:v>633449.936585079</c:v>
                </c:pt>
                <c:pt idx="232">
                  <c:v>637861.2383407209</c:v>
                </c:pt>
                <c:pt idx="233">
                  <c:v>642303.1650460174</c:v>
                </c:pt>
                <c:pt idx="234">
                  <c:v>646775.9291161901</c:v>
                </c:pt>
                <c:pt idx="235">
                  <c:v>651279.7444393754</c:v>
                </c:pt>
                <c:pt idx="236">
                  <c:v>655814.8263868372</c:v>
                </c:pt>
                <c:pt idx="237">
                  <c:v>660381.3918232502</c:v>
                </c:pt>
                <c:pt idx="238">
                  <c:v>664979.6591170548</c:v>
                </c:pt>
                <c:pt idx="239">
                  <c:v>669609.8481508832</c:v>
                </c:pt>
                <c:pt idx="240">
                  <c:v>674272.1803320583</c:v>
                </c:pt>
                <c:pt idx="241">
                  <c:v>678966.8786031656</c:v>
                </c:pt>
                <c:pt idx="242">
                  <c:v>683694.1674526973</c:v>
                </c:pt>
                <c:pt idx="243">
                  <c:v>688454.2729257715</c:v>
                </c:pt>
                <c:pt idx="244">
                  <c:v>693247.4226349252</c:v>
                </c:pt>
                <c:pt idx="245">
                  <c:v>698073.8457709816</c:v>
                </c:pt>
                <c:pt idx="246">
                  <c:v>702933.7731139938</c:v>
                </c:pt>
                <c:pt idx="247">
                  <c:v>707827.4370442634</c:v>
                </c:pt>
                <c:pt idx="248">
                  <c:v>712755.0715534361</c:v>
                </c:pt>
                <c:pt idx="249">
                  <c:v>717716.9122556743</c:v>
                </c:pt>
                <c:pt idx="250">
                  <c:v>722713.1963989061</c:v>
                </c:pt>
                <c:pt idx="251">
                  <c:v>727744.1628761541</c:v>
                </c:pt>
                <c:pt idx="252">
                  <c:v>732810.0522369411</c:v>
                </c:pt>
                <c:pt idx="253">
                  <c:v>737911.1066987755</c:v>
                </c:pt>
                <c:pt idx="254">
                  <c:v>743047.5701587172</c:v>
                </c:pt>
                <c:pt idx="255">
                  <c:v>748219.6882050217</c:v>
                </c:pt>
                <c:pt idx="256">
                  <c:v>753427.7081288665</c:v>
                </c:pt>
                <c:pt idx="257">
                  <c:v>758671.878936159</c:v>
                </c:pt>
                <c:pt idx="258">
                  <c:v>763952.4513594246</c:v>
                </c:pt>
                <c:pt idx="259">
                  <c:v>769269.6778697795</c:v>
                </c:pt>
                <c:pt idx="260">
                  <c:v>774623.8126889842</c:v>
                </c:pt>
                <c:pt idx="261">
                  <c:v>780015.1118015822</c:v>
                </c:pt>
                <c:pt idx="262">
                  <c:v>785443.8329671221</c:v>
                </c:pt>
                <c:pt idx="263">
                  <c:v>790910.235732465</c:v>
                </c:pt>
                <c:pt idx="264">
                  <c:v>796414.5814441768</c:v>
                </c:pt>
                <c:pt idx="265">
                  <c:v>801957.1332610064</c:v>
                </c:pt>
                <c:pt idx="266">
                  <c:v>807538.1561664504</c:v>
                </c:pt>
                <c:pt idx="267">
                  <c:v>813157.9169814051</c:v>
                </c:pt>
                <c:pt idx="268">
                  <c:v>818816.6843769068</c:v>
                </c:pt>
                <c:pt idx="269">
                  <c:v>824514.728886959</c:v>
                </c:pt>
                <c:pt idx="270">
                  <c:v>830252.3229214497</c:v>
                </c:pt>
                <c:pt idx="271">
                  <c:v>836029.7407791578</c:v>
                </c:pt>
                <c:pt idx="272">
                  <c:v>841847.2586608502</c:v>
                </c:pt>
                <c:pt idx="273">
                  <c:v>847705.1546824686</c:v>
                </c:pt>
                <c:pt idx="274">
                  <c:v>853603.708888409</c:v>
                </c:pt>
                <c:pt idx="275">
                  <c:v>859543.2032648921</c:v>
                </c:pt>
                <c:pt idx="276">
                  <c:v>865523.921753428</c:v>
                </c:pt>
                <c:pt idx="277">
                  <c:v>871546.150264372</c:v>
                </c:pt>
                <c:pt idx="278">
                  <c:v>877610.1766905767</c:v>
                </c:pt>
                <c:pt idx="279">
                  <c:v>883716.2909211371</c:v>
                </c:pt>
                <c:pt idx="280">
                  <c:v>889864.7848552316</c:v>
                </c:pt>
                <c:pt idx="281">
                  <c:v>896055.9524160594</c:v>
                </c:pt>
                <c:pt idx="282">
                  <c:v>902290.0895648737</c:v>
                </c:pt>
                <c:pt idx="283">
                  <c:v>908567.4943151126</c:v>
                </c:pt>
                <c:pt idx="284">
                  <c:v>914888.4667466282</c:v>
                </c:pt>
                <c:pt idx="285">
                  <c:v>921253.3090200139</c:v>
                </c:pt>
                <c:pt idx="286">
                  <c:v>927662.3253910313</c:v>
                </c:pt>
                <c:pt idx="287">
                  <c:v>934115.8222251375</c:v>
                </c:pt>
                <c:pt idx="288">
                  <c:v>940614.108012112</c:v>
                </c:pt>
                <c:pt idx="289">
                  <c:v>947157.4933807859</c:v>
                </c:pt>
                <c:pt idx="290">
                  <c:v>953746.2911138737</c:v>
                </c:pt>
                <c:pt idx="291">
                  <c:v>960380.8161629066</c:v>
                </c:pt>
                <c:pt idx="292">
                  <c:v>967061.3856632701</c:v>
                </c:pt>
                <c:pt idx="293">
                  <c:v>973788.3189493462</c:v>
                </c:pt>
                <c:pt idx="294">
                  <c:v>980561.9375697594</c:v>
                </c:pt>
                <c:pt idx="295">
                  <c:v>987382.5653027303</c:v>
                </c:pt>
                <c:pt idx="296">
                  <c:v>994250.5281715333</c:v>
                </c:pt>
                <c:pt idx="297">
                  <c:v>1001166.1544600634</c:v>
                </c:pt>
                <c:pt idx="298">
                  <c:v>1008129.7747285105</c:v>
                </c:pt>
                <c:pt idx="299">
                  <c:v>1015141.7218291414</c:v>
                </c:pt>
                <c:pt idx="300">
                  <c:v>1022202.3309221922</c:v>
                </c:pt>
                <c:pt idx="301">
                  <c:v>1029311.9394918708</c:v>
                </c:pt>
                <c:pt idx="302">
                  <c:v>1036470.88736247</c:v>
                </c:pt>
                <c:pt idx="303">
                  <c:v>1043679.5167145926</c:v>
                </c:pt>
                <c:pt idx="304">
                  <c:v>1050938.1721014886</c:v>
                </c:pt>
                <c:pt idx="305">
                  <c:v>1058247.2004655066</c:v>
                </c:pt>
                <c:pt idx="306">
                  <c:v>1065606.9511546576</c:v>
                </c:pt>
                <c:pt idx="307">
                  <c:v>1073017.775939296</c:v>
                </c:pt>
                <c:pt idx="308">
                  <c:v>1080480.0290289135</c:v>
                </c:pt>
                <c:pt idx="309">
                  <c:v>1087994.0670890517</c:v>
                </c:pt>
                <c:pt idx="310">
                  <c:v>1095560.2492583313</c:v>
                </c:pt>
                <c:pt idx="311">
                  <c:v>1103178.9371655984</c:v>
                </c:pt>
                <c:pt idx="312">
                  <c:v>1110850.494947191</c:v>
                </c:pt>
                <c:pt idx="313">
                  <c:v>1118575.289264325</c:v>
                </c:pt>
                <c:pt idx="314">
                  <c:v>1126353.6893205997</c:v>
                </c:pt>
                <c:pt idx="315">
                  <c:v>1134186.0668796254</c:v>
                </c:pt>
                <c:pt idx="316">
                  <c:v>1142072.7962827743</c:v>
                </c:pt>
                <c:pt idx="317">
                  <c:v>1150014.2544670522</c:v>
                </c:pt>
                <c:pt idx="318">
                  <c:v>1158010.8209830956</c:v>
                </c:pt>
                <c:pt idx="319">
                  <c:v>1166062.8780132935</c:v>
                </c:pt>
                <c:pt idx="320">
                  <c:v>1174170.810390035</c:v>
                </c:pt>
                <c:pt idx="321">
                  <c:v>1182335.005614082</c:v>
                </c:pt>
                <c:pt idx="322">
                  <c:v>1190555.8538730717</c:v>
                </c:pt>
                <c:pt idx="323">
                  <c:v>1198833.7480601447</c:v>
                </c:pt>
                <c:pt idx="324">
                  <c:v>1207169.0837927042</c:v>
                </c:pt>
                <c:pt idx="325">
                  <c:v>1215562.2594313046</c:v>
                </c:pt>
                <c:pt idx="326">
                  <c:v>1224013.6760986713</c:v>
                </c:pt>
                <c:pt idx="327">
                  <c:v>1232523.7376988519</c:v>
                </c:pt>
                <c:pt idx="328">
                  <c:v>1241092.8509365001</c:v>
                </c:pt>
                <c:pt idx="329">
                  <c:v>1249721.4253362948</c:v>
                </c:pt>
                <c:pt idx="330">
                  <c:v>1258409.8732624918</c:v>
                </c:pt>
                <c:pt idx="331">
                  <c:v>1267158.6099386115</c:v>
                </c:pt>
                <c:pt idx="332">
                  <c:v>1275968.0534672646</c:v>
                </c:pt>
                <c:pt idx="333">
                  <c:v>1284838.624850114</c:v>
                </c:pt>
                <c:pt idx="334">
                  <c:v>1293770.7480079753</c:v>
                </c:pt>
                <c:pt idx="335">
                  <c:v>1302764.8498010556</c:v>
                </c:pt>
                <c:pt idx="336">
                  <c:v>1311821.3600493355</c:v>
                </c:pt>
                <c:pt idx="337">
                  <c:v>1320940.7115530896</c:v>
                </c:pt>
                <c:pt idx="338">
                  <c:v>1330123.3401135502</c:v>
                </c:pt>
                <c:pt idx="339">
                  <c:v>1339369.6845537145</c:v>
                </c:pt>
                <c:pt idx="340">
                  <c:v>1348680.1867392967</c:v>
                </c:pt>
                <c:pt idx="341">
                  <c:v>1358055.2915998234</c:v>
                </c:pt>
                <c:pt idx="342">
                  <c:v>1367495.4471498774</c:v>
                </c:pt>
                <c:pt idx="343">
                  <c:v>1377001.1045104873</c:v>
                </c:pt>
                <c:pt idx="344">
                  <c:v>1386572.7179306657</c:v>
                </c:pt>
                <c:pt idx="345">
                  <c:v>1396210.7448090983</c:v>
                </c:pt>
                <c:pt idx="346">
                  <c:v>1405915.645715981</c:v>
                </c:pt>
                <c:pt idx="347">
                  <c:v>1415687.8844150093</c:v>
                </c:pt>
                <c:pt idx="348">
                  <c:v>1425527.9278855207</c:v>
                </c:pt>
                <c:pt idx="349">
                  <c:v>1435436.246344791</c:v>
                </c:pt>
                <c:pt idx="350">
                  <c:v>1445413.3132704832</c:v>
                </c:pt>
                <c:pt idx="351">
                  <c:v>1455459.6054232533</c:v>
                </c:pt>
                <c:pt idx="352">
                  <c:v>1465575.6028695146</c:v>
                </c:pt>
                <c:pt idx="353">
                  <c:v>1475761.789004356</c:v>
                </c:pt>
                <c:pt idx="354">
                  <c:v>1486018.650574622</c:v>
                </c:pt>
                <c:pt idx="355">
                  <c:v>1496346.6777021526</c:v>
                </c:pt>
                <c:pt idx="356">
                  <c:v>1506746.3639071826</c:v>
                </c:pt>
                <c:pt idx="357">
                  <c:v>1517218.2061319053</c:v>
                </c:pt>
                <c:pt idx="358">
                  <c:v>1527762.7047641978</c:v>
                </c:pt>
                <c:pt idx="359">
                  <c:v>1538380.363661512</c:v>
                </c:pt>
                <c:pt idx="360">
                  <c:v>1549071.69017493</c:v>
                </c:pt>
                <c:pt idx="361">
                  <c:v>1559837.1951733886</c:v>
                </c:pt>
                <c:pt idx="362">
                  <c:v>1570677.393068068</c:v>
                </c:pt>
                <c:pt idx="363">
                  <c:v>1581592.8018369537</c:v>
                </c:pt>
                <c:pt idx="364">
                  <c:v>1592583.9430495664</c:v>
                </c:pt>
                <c:pt idx="365">
                  <c:v>1603651.341891863</c:v>
                </c:pt>
                <c:pt idx="366">
                  <c:v>1614795.5271913116</c:v>
                </c:pt>
                <c:pt idx="367">
                  <c:v>1626017.0314421398</c:v>
                </c:pt>
                <c:pt idx="368">
                  <c:v>1637316.3908307578</c:v>
                </c:pt>
                <c:pt idx="369">
                  <c:v>1648694.145261358</c:v>
                </c:pt>
                <c:pt idx="370">
                  <c:v>1660150.8383816923</c:v>
                </c:pt>
                <c:pt idx="371">
                  <c:v>1671687.0176090281</c:v>
                </c:pt>
                <c:pt idx="372">
                  <c:v>1683303.234156283</c:v>
                </c:pt>
                <c:pt idx="373">
                  <c:v>1695000.0430583432</c:v>
                </c:pt>
                <c:pt idx="374">
                  <c:v>1706778.003198562</c:v>
                </c:pt>
                <c:pt idx="375">
                  <c:v>1718637.677335443</c:v>
                </c:pt>
                <c:pt idx="376">
                  <c:v>1730579.632129509</c:v>
                </c:pt>
                <c:pt idx="377">
                  <c:v>1742604.4381703553</c:v>
                </c:pt>
                <c:pt idx="378">
                  <c:v>1754712.670003893</c:v>
                </c:pt>
                <c:pt idx="379">
                  <c:v>1766904.9061597795</c:v>
                </c:pt>
                <c:pt idx="380">
                  <c:v>1779181.7291790387</c:v>
                </c:pt>
                <c:pt idx="381">
                  <c:v>1791543.7256418748</c:v>
                </c:pt>
                <c:pt idx="382">
                  <c:v>1803991.4861956774</c:v>
                </c:pt>
                <c:pt idx="383">
                  <c:v>1816525.6055832207</c:v>
                </c:pt>
                <c:pt idx="384">
                  <c:v>1829146.6826710594</c:v>
                </c:pt>
                <c:pt idx="385">
                  <c:v>1841855.3204781197</c:v>
                </c:pt>
                <c:pt idx="386">
                  <c:v>1854652.1262044907</c:v>
                </c:pt>
                <c:pt idx="387">
                  <c:v>1867537.7112604135</c:v>
                </c:pt>
                <c:pt idx="388">
                  <c:v>1880512.6912954724</c:v>
                </c:pt>
                <c:pt idx="389">
                  <c:v>1893577.6862279882</c:v>
                </c:pt>
                <c:pt idx="390">
                  <c:v>1906733.3202746145</c:v>
                </c:pt>
                <c:pt idx="391">
                  <c:v>1919980.221980141</c:v>
                </c:pt>
                <c:pt idx="392">
                  <c:v>1933319.0242475017</c:v>
                </c:pt>
                <c:pt idx="393">
                  <c:v>1946750.3643679924</c:v>
                </c:pt>
                <c:pt idx="394">
                  <c:v>1960274.8840516964</c:v>
                </c:pt>
                <c:pt idx="395">
                  <c:v>1973893.2294581227</c:v>
                </c:pt>
                <c:pt idx="396">
                  <c:v>1987606.0512270555</c:v>
                </c:pt>
                <c:pt idx="397">
                  <c:v>2001414.0045096176</c:v>
                </c:pt>
                <c:pt idx="398">
                  <c:v>2015317.74899955</c:v>
                </c:pt>
                <c:pt idx="399">
                  <c:v>2029317.948964708</c:v>
                </c:pt>
                <c:pt idx="400">
                  <c:v>2043415.273278775</c:v>
                </c:pt>
                <c:pt idx="401">
                  <c:v>2057610.3954531967</c:v>
                </c:pt>
                <c:pt idx="402">
                  <c:v>2071903.9936693374</c:v>
                </c:pt>
                <c:pt idx="403">
                  <c:v>2086296.7508108576</c:v>
                </c:pt>
                <c:pt idx="404">
                  <c:v>2100789.354496319</c:v>
                </c:pt>
                <c:pt idx="405">
                  <c:v>2115382.4971120106</c:v>
                </c:pt>
                <c:pt idx="406">
                  <c:v>2130076.875845009</c:v>
                </c:pt>
                <c:pt idx="407">
                  <c:v>2144873.1927164607</c:v>
                </c:pt>
                <c:pt idx="408">
                  <c:v>2159772.154615102</c:v>
                </c:pt>
                <c:pt idx="409">
                  <c:v>2174774.473331006</c:v>
                </c:pt>
                <c:pt idx="410">
                  <c:v>2189880.865589567</c:v>
                </c:pt>
                <c:pt idx="411">
                  <c:v>2205092.0530857183</c:v>
                </c:pt>
                <c:pt idx="412">
                  <c:v>2220408.7625183887</c:v>
                </c:pt>
                <c:pt idx="413">
                  <c:v>2235831.725625197</c:v>
                </c:pt>
                <c:pt idx="414">
                  <c:v>2251361.679217388</c:v>
                </c:pt>
                <c:pt idx="415">
                  <c:v>2266999.36521501</c:v>
                </c:pt>
                <c:pt idx="416">
                  <c:v>2282745.530682336</c:v>
                </c:pt>
                <c:pt idx="417">
                  <c:v>2298600.927863531</c:v>
                </c:pt>
                <c:pt idx="418">
                  <c:v>2314566.314218565</c:v>
                </c:pt>
                <c:pt idx="419">
                  <c:v>2330642.4524593796</c:v>
                </c:pt>
                <c:pt idx="420">
                  <c:v>2346830.1105863005</c:v>
                </c:pt>
                <c:pt idx="421">
                  <c:v>2363130.0619247025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Workings!$K$9</c:f>
              <c:strCache>
                <c:ptCount val="1"/>
                <c:pt idx="0">
                  <c:v>Equity remaining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Workings!$C$10:$C$431</c:f>
              <c:numCache>
                <c:ptCount val="422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0.5833333333333334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8.083333333333334</c:v>
                </c:pt>
                <c:pt idx="97">
                  <c:v>8.166666666666666</c:v>
                </c:pt>
                <c:pt idx="98">
                  <c:v>8.25</c:v>
                </c:pt>
                <c:pt idx="99">
                  <c:v>8.333333333333334</c:v>
                </c:pt>
                <c:pt idx="100">
                  <c:v>8.416666666666666</c:v>
                </c:pt>
                <c:pt idx="101">
                  <c:v>8.5</c:v>
                </c:pt>
                <c:pt idx="102">
                  <c:v>8.583333333333334</c:v>
                </c:pt>
                <c:pt idx="103">
                  <c:v>8.666666666666666</c:v>
                </c:pt>
                <c:pt idx="104">
                  <c:v>8.75</c:v>
                </c:pt>
                <c:pt idx="105">
                  <c:v>8.833333333333334</c:v>
                </c:pt>
                <c:pt idx="106">
                  <c:v>8.916666666666666</c:v>
                </c:pt>
                <c:pt idx="107">
                  <c:v>9</c:v>
                </c:pt>
                <c:pt idx="108">
                  <c:v>9.083333333333334</c:v>
                </c:pt>
                <c:pt idx="109">
                  <c:v>9.166666666666666</c:v>
                </c:pt>
                <c:pt idx="110">
                  <c:v>9.25</c:v>
                </c:pt>
                <c:pt idx="111">
                  <c:v>9.333333333333334</c:v>
                </c:pt>
                <c:pt idx="112">
                  <c:v>9.416666666666666</c:v>
                </c:pt>
                <c:pt idx="113">
                  <c:v>9.5</c:v>
                </c:pt>
                <c:pt idx="114">
                  <c:v>9.583333333333334</c:v>
                </c:pt>
                <c:pt idx="115">
                  <c:v>9.666666666666666</c:v>
                </c:pt>
                <c:pt idx="116">
                  <c:v>9.75</c:v>
                </c:pt>
                <c:pt idx="117">
                  <c:v>9.833333333333334</c:v>
                </c:pt>
                <c:pt idx="118">
                  <c:v>9.916666666666666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  <c:pt idx="171">
                  <c:v>14.333333333333334</c:v>
                </c:pt>
                <c:pt idx="172">
                  <c:v>14.416666666666666</c:v>
                </c:pt>
                <c:pt idx="173">
                  <c:v>14.5</c:v>
                </c:pt>
                <c:pt idx="174">
                  <c:v>14.583333333333334</c:v>
                </c:pt>
                <c:pt idx="175">
                  <c:v>14.666666666666666</c:v>
                </c:pt>
                <c:pt idx="176">
                  <c:v>14.75</c:v>
                </c:pt>
                <c:pt idx="177">
                  <c:v>14.833333333333334</c:v>
                </c:pt>
                <c:pt idx="178">
                  <c:v>14.916666666666666</c:v>
                </c:pt>
                <c:pt idx="179">
                  <c:v>15</c:v>
                </c:pt>
                <c:pt idx="180">
                  <c:v>15.083333333333334</c:v>
                </c:pt>
                <c:pt idx="181">
                  <c:v>15.166666666666666</c:v>
                </c:pt>
                <c:pt idx="182">
                  <c:v>15.25</c:v>
                </c:pt>
                <c:pt idx="183">
                  <c:v>15.333333333333334</c:v>
                </c:pt>
                <c:pt idx="184">
                  <c:v>15.416666666666666</c:v>
                </c:pt>
                <c:pt idx="185">
                  <c:v>15.5</c:v>
                </c:pt>
                <c:pt idx="186">
                  <c:v>15.583333333333334</c:v>
                </c:pt>
                <c:pt idx="187">
                  <c:v>15.666666666666666</c:v>
                </c:pt>
                <c:pt idx="188">
                  <c:v>15.75</c:v>
                </c:pt>
                <c:pt idx="189">
                  <c:v>15.833333333333334</c:v>
                </c:pt>
                <c:pt idx="190">
                  <c:v>15.916666666666666</c:v>
                </c:pt>
                <c:pt idx="191">
                  <c:v>16</c:v>
                </c:pt>
                <c:pt idx="192">
                  <c:v>16.083333333333332</c:v>
                </c:pt>
                <c:pt idx="193">
                  <c:v>16.166666666666668</c:v>
                </c:pt>
                <c:pt idx="194">
                  <c:v>16.25</c:v>
                </c:pt>
                <c:pt idx="195">
                  <c:v>16.333333333333332</c:v>
                </c:pt>
                <c:pt idx="196">
                  <c:v>16.416666666666668</c:v>
                </c:pt>
                <c:pt idx="197">
                  <c:v>16.5</c:v>
                </c:pt>
                <c:pt idx="198">
                  <c:v>16.583333333333332</c:v>
                </c:pt>
                <c:pt idx="199">
                  <c:v>16.666666666666668</c:v>
                </c:pt>
                <c:pt idx="200">
                  <c:v>16.75</c:v>
                </c:pt>
                <c:pt idx="201">
                  <c:v>16.833333333333332</c:v>
                </c:pt>
                <c:pt idx="202">
                  <c:v>16.916666666666668</c:v>
                </c:pt>
                <c:pt idx="203">
                  <c:v>17</c:v>
                </c:pt>
                <c:pt idx="204">
                  <c:v>17.083333333333332</c:v>
                </c:pt>
                <c:pt idx="205">
                  <c:v>17.166666666666668</c:v>
                </c:pt>
                <c:pt idx="206">
                  <c:v>17.25</c:v>
                </c:pt>
                <c:pt idx="207">
                  <c:v>17.333333333333332</c:v>
                </c:pt>
                <c:pt idx="208">
                  <c:v>17.416666666666668</c:v>
                </c:pt>
                <c:pt idx="209">
                  <c:v>17.5</c:v>
                </c:pt>
                <c:pt idx="210">
                  <c:v>17.583333333333332</c:v>
                </c:pt>
                <c:pt idx="211">
                  <c:v>17.666666666666668</c:v>
                </c:pt>
                <c:pt idx="212">
                  <c:v>17.75</c:v>
                </c:pt>
                <c:pt idx="213">
                  <c:v>17.833333333333332</c:v>
                </c:pt>
                <c:pt idx="214">
                  <c:v>17.916666666666668</c:v>
                </c:pt>
                <c:pt idx="215">
                  <c:v>18</c:v>
                </c:pt>
                <c:pt idx="216">
                  <c:v>18.083333333333332</c:v>
                </c:pt>
                <c:pt idx="217">
                  <c:v>18.166666666666668</c:v>
                </c:pt>
                <c:pt idx="218">
                  <c:v>18.25</c:v>
                </c:pt>
                <c:pt idx="219">
                  <c:v>18.333333333333332</c:v>
                </c:pt>
                <c:pt idx="220">
                  <c:v>18.416666666666668</c:v>
                </c:pt>
                <c:pt idx="221">
                  <c:v>18.5</c:v>
                </c:pt>
                <c:pt idx="222">
                  <c:v>18.583333333333332</c:v>
                </c:pt>
                <c:pt idx="223">
                  <c:v>18.666666666666668</c:v>
                </c:pt>
                <c:pt idx="224">
                  <c:v>18.75</c:v>
                </c:pt>
                <c:pt idx="225">
                  <c:v>18.833333333333332</c:v>
                </c:pt>
                <c:pt idx="226">
                  <c:v>18.916666666666668</c:v>
                </c:pt>
                <c:pt idx="227">
                  <c:v>19</c:v>
                </c:pt>
                <c:pt idx="228">
                  <c:v>19.083333333333332</c:v>
                </c:pt>
                <c:pt idx="229">
                  <c:v>19.166666666666668</c:v>
                </c:pt>
                <c:pt idx="230">
                  <c:v>19.25</c:v>
                </c:pt>
                <c:pt idx="231">
                  <c:v>19.333333333333332</c:v>
                </c:pt>
                <c:pt idx="232">
                  <c:v>19.416666666666668</c:v>
                </c:pt>
                <c:pt idx="233">
                  <c:v>19.5</c:v>
                </c:pt>
                <c:pt idx="234">
                  <c:v>19.583333333333332</c:v>
                </c:pt>
                <c:pt idx="235">
                  <c:v>19.666666666666668</c:v>
                </c:pt>
                <c:pt idx="236">
                  <c:v>19.75</c:v>
                </c:pt>
                <c:pt idx="237">
                  <c:v>19.833333333333332</c:v>
                </c:pt>
                <c:pt idx="238">
                  <c:v>19.916666666666668</c:v>
                </c:pt>
                <c:pt idx="239">
                  <c:v>20</c:v>
                </c:pt>
                <c:pt idx="240">
                  <c:v>20.083333333333332</c:v>
                </c:pt>
                <c:pt idx="241">
                  <c:v>20.166666666666668</c:v>
                </c:pt>
                <c:pt idx="242">
                  <c:v>20.25</c:v>
                </c:pt>
                <c:pt idx="243">
                  <c:v>20.333333333333332</c:v>
                </c:pt>
                <c:pt idx="244">
                  <c:v>20.416666666666668</c:v>
                </c:pt>
                <c:pt idx="245">
                  <c:v>20.5</c:v>
                </c:pt>
                <c:pt idx="246">
                  <c:v>20.583333333333332</c:v>
                </c:pt>
                <c:pt idx="247">
                  <c:v>20.666666666666668</c:v>
                </c:pt>
                <c:pt idx="248">
                  <c:v>20.75</c:v>
                </c:pt>
                <c:pt idx="249">
                  <c:v>20.833333333333332</c:v>
                </c:pt>
                <c:pt idx="250">
                  <c:v>20.916666666666668</c:v>
                </c:pt>
                <c:pt idx="251">
                  <c:v>21</c:v>
                </c:pt>
                <c:pt idx="252">
                  <c:v>21.083333333333332</c:v>
                </c:pt>
                <c:pt idx="253">
                  <c:v>21.166666666666668</c:v>
                </c:pt>
                <c:pt idx="254">
                  <c:v>21.25</c:v>
                </c:pt>
                <c:pt idx="255">
                  <c:v>21.333333333333332</c:v>
                </c:pt>
                <c:pt idx="256">
                  <c:v>21.416666666666668</c:v>
                </c:pt>
                <c:pt idx="257">
                  <c:v>21.5</c:v>
                </c:pt>
                <c:pt idx="258">
                  <c:v>21.583333333333332</c:v>
                </c:pt>
                <c:pt idx="259">
                  <c:v>21.666666666666668</c:v>
                </c:pt>
                <c:pt idx="260">
                  <c:v>21.75</c:v>
                </c:pt>
                <c:pt idx="261">
                  <c:v>21.833333333333332</c:v>
                </c:pt>
                <c:pt idx="262">
                  <c:v>21.916666666666668</c:v>
                </c:pt>
                <c:pt idx="263">
                  <c:v>22</c:v>
                </c:pt>
                <c:pt idx="264">
                  <c:v>22.083333333333332</c:v>
                </c:pt>
                <c:pt idx="265">
                  <c:v>22.166666666666668</c:v>
                </c:pt>
                <c:pt idx="266">
                  <c:v>22.25</c:v>
                </c:pt>
                <c:pt idx="267">
                  <c:v>22.333333333333332</c:v>
                </c:pt>
                <c:pt idx="268">
                  <c:v>22.416666666666668</c:v>
                </c:pt>
                <c:pt idx="269">
                  <c:v>22.5</c:v>
                </c:pt>
                <c:pt idx="270">
                  <c:v>22.583333333333332</c:v>
                </c:pt>
                <c:pt idx="271">
                  <c:v>22.666666666666668</c:v>
                </c:pt>
                <c:pt idx="272">
                  <c:v>22.75</c:v>
                </c:pt>
                <c:pt idx="273">
                  <c:v>22.833333333333332</c:v>
                </c:pt>
                <c:pt idx="274">
                  <c:v>22.916666666666668</c:v>
                </c:pt>
                <c:pt idx="275">
                  <c:v>23</c:v>
                </c:pt>
                <c:pt idx="276">
                  <c:v>23.083333333333332</c:v>
                </c:pt>
                <c:pt idx="277">
                  <c:v>23.166666666666668</c:v>
                </c:pt>
                <c:pt idx="278">
                  <c:v>23.25</c:v>
                </c:pt>
                <c:pt idx="279">
                  <c:v>23.333333333333332</c:v>
                </c:pt>
                <c:pt idx="280">
                  <c:v>23.416666666666668</c:v>
                </c:pt>
                <c:pt idx="281">
                  <c:v>23.5</c:v>
                </c:pt>
                <c:pt idx="282">
                  <c:v>23.583333333333332</c:v>
                </c:pt>
                <c:pt idx="283">
                  <c:v>23.666666666666668</c:v>
                </c:pt>
                <c:pt idx="284">
                  <c:v>23.75</c:v>
                </c:pt>
                <c:pt idx="285">
                  <c:v>23.833333333333332</c:v>
                </c:pt>
                <c:pt idx="286">
                  <c:v>23.916666666666668</c:v>
                </c:pt>
                <c:pt idx="287">
                  <c:v>24</c:v>
                </c:pt>
                <c:pt idx="288">
                  <c:v>24.083333333333332</c:v>
                </c:pt>
                <c:pt idx="289">
                  <c:v>24.166666666666668</c:v>
                </c:pt>
                <c:pt idx="290">
                  <c:v>24.25</c:v>
                </c:pt>
                <c:pt idx="291">
                  <c:v>24.333333333333332</c:v>
                </c:pt>
                <c:pt idx="292">
                  <c:v>24.416666666666668</c:v>
                </c:pt>
                <c:pt idx="293">
                  <c:v>24.5</c:v>
                </c:pt>
                <c:pt idx="294">
                  <c:v>24.583333333333332</c:v>
                </c:pt>
                <c:pt idx="295">
                  <c:v>24.666666666666668</c:v>
                </c:pt>
                <c:pt idx="296">
                  <c:v>24.75</c:v>
                </c:pt>
                <c:pt idx="297">
                  <c:v>24.833333333333332</c:v>
                </c:pt>
                <c:pt idx="298">
                  <c:v>24.916666666666668</c:v>
                </c:pt>
                <c:pt idx="299">
                  <c:v>25</c:v>
                </c:pt>
                <c:pt idx="300">
                  <c:v>25.083333333333332</c:v>
                </c:pt>
                <c:pt idx="301">
                  <c:v>25.166666666666668</c:v>
                </c:pt>
                <c:pt idx="302">
                  <c:v>25.25</c:v>
                </c:pt>
                <c:pt idx="303">
                  <c:v>25.333333333333332</c:v>
                </c:pt>
                <c:pt idx="304">
                  <c:v>25.416666666666668</c:v>
                </c:pt>
                <c:pt idx="305">
                  <c:v>25.5</c:v>
                </c:pt>
                <c:pt idx="306">
                  <c:v>25.583333333333332</c:v>
                </c:pt>
                <c:pt idx="307">
                  <c:v>25.666666666666668</c:v>
                </c:pt>
                <c:pt idx="308">
                  <c:v>25.75</c:v>
                </c:pt>
                <c:pt idx="309">
                  <c:v>25.833333333333332</c:v>
                </c:pt>
                <c:pt idx="310">
                  <c:v>25.916666666666668</c:v>
                </c:pt>
                <c:pt idx="311">
                  <c:v>26</c:v>
                </c:pt>
                <c:pt idx="312">
                  <c:v>26.083333333333332</c:v>
                </c:pt>
                <c:pt idx="313">
                  <c:v>26.166666666666668</c:v>
                </c:pt>
                <c:pt idx="314">
                  <c:v>26.25</c:v>
                </c:pt>
                <c:pt idx="315">
                  <c:v>26.333333333333332</c:v>
                </c:pt>
                <c:pt idx="316">
                  <c:v>26.416666666666668</c:v>
                </c:pt>
                <c:pt idx="317">
                  <c:v>26.5</c:v>
                </c:pt>
                <c:pt idx="318">
                  <c:v>26.583333333333332</c:v>
                </c:pt>
                <c:pt idx="319">
                  <c:v>26.666666666666668</c:v>
                </c:pt>
                <c:pt idx="320">
                  <c:v>26.75</c:v>
                </c:pt>
                <c:pt idx="321">
                  <c:v>26.833333333333332</c:v>
                </c:pt>
                <c:pt idx="322">
                  <c:v>26.916666666666668</c:v>
                </c:pt>
                <c:pt idx="323">
                  <c:v>27</c:v>
                </c:pt>
                <c:pt idx="324">
                  <c:v>27.083333333333332</c:v>
                </c:pt>
                <c:pt idx="325">
                  <c:v>27.166666666666668</c:v>
                </c:pt>
                <c:pt idx="326">
                  <c:v>27.25</c:v>
                </c:pt>
                <c:pt idx="327">
                  <c:v>27.333333333333332</c:v>
                </c:pt>
                <c:pt idx="328">
                  <c:v>27.416666666666668</c:v>
                </c:pt>
                <c:pt idx="329">
                  <c:v>27.5</c:v>
                </c:pt>
                <c:pt idx="330">
                  <c:v>27.583333333333332</c:v>
                </c:pt>
                <c:pt idx="331">
                  <c:v>27.666666666666668</c:v>
                </c:pt>
                <c:pt idx="332">
                  <c:v>27.75</c:v>
                </c:pt>
                <c:pt idx="333">
                  <c:v>27.833333333333332</c:v>
                </c:pt>
                <c:pt idx="334">
                  <c:v>27.916666666666668</c:v>
                </c:pt>
                <c:pt idx="335">
                  <c:v>28</c:v>
                </c:pt>
                <c:pt idx="336">
                  <c:v>28.083333333333332</c:v>
                </c:pt>
                <c:pt idx="337">
                  <c:v>28.166666666666668</c:v>
                </c:pt>
                <c:pt idx="338">
                  <c:v>28.25</c:v>
                </c:pt>
                <c:pt idx="339">
                  <c:v>28.333333333333332</c:v>
                </c:pt>
                <c:pt idx="340">
                  <c:v>28.416666666666668</c:v>
                </c:pt>
                <c:pt idx="341">
                  <c:v>28.5</c:v>
                </c:pt>
                <c:pt idx="342">
                  <c:v>28.583333333333332</c:v>
                </c:pt>
                <c:pt idx="343">
                  <c:v>28.666666666666668</c:v>
                </c:pt>
                <c:pt idx="344">
                  <c:v>28.75</c:v>
                </c:pt>
                <c:pt idx="345">
                  <c:v>28.833333333333332</c:v>
                </c:pt>
                <c:pt idx="346">
                  <c:v>28.916666666666668</c:v>
                </c:pt>
                <c:pt idx="347">
                  <c:v>29</c:v>
                </c:pt>
                <c:pt idx="348">
                  <c:v>29.083333333333332</c:v>
                </c:pt>
                <c:pt idx="349">
                  <c:v>29.166666666666668</c:v>
                </c:pt>
                <c:pt idx="350">
                  <c:v>29.25</c:v>
                </c:pt>
                <c:pt idx="351">
                  <c:v>29.333333333333332</c:v>
                </c:pt>
                <c:pt idx="352">
                  <c:v>29.416666666666668</c:v>
                </c:pt>
                <c:pt idx="353">
                  <c:v>29.5</c:v>
                </c:pt>
                <c:pt idx="354">
                  <c:v>29.583333333333332</c:v>
                </c:pt>
                <c:pt idx="355">
                  <c:v>29.666666666666668</c:v>
                </c:pt>
                <c:pt idx="356">
                  <c:v>29.75</c:v>
                </c:pt>
                <c:pt idx="357">
                  <c:v>29.833333333333332</c:v>
                </c:pt>
                <c:pt idx="358">
                  <c:v>29.916666666666668</c:v>
                </c:pt>
                <c:pt idx="359">
                  <c:v>30</c:v>
                </c:pt>
                <c:pt idx="360">
                  <c:v>30.083333333333332</c:v>
                </c:pt>
                <c:pt idx="361">
                  <c:v>30.166666666666668</c:v>
                </c:pt>
                <c:pt idx="362">
                  <c:v>30.25</c:v>
                </c:pt>
                <c:pt idx="363">
                  <c:v>30.333333333333332</c:v>
                </c:pt>
                <c:pt idx="364">
                  <c:v>30.416666666666668</c:v>
                </c:pt>
                <c:pt idx="365">
                  <c:v>30.5</c:v>
                </c:pt>
                <c:pt idx="366">
                  <c:v>30.583333333333332</c:v>
                </c:pt>
                <c:pt idx="367">
                  <c:v>30.666666666666668</c:v>
                </c:pt>
                <c:pt idx="368">
                  <c:v>30.75</c:v>
                </c:pt>
                <c:pt idx="369">
                  <c:v>30.833333333333332</c:v>
                </c:pt>
                <c:pt idx="370">
                  <c:v>30.916666666666668</c:v>
                </c:pt>
                <c:pt idx="371">
                  <c:v>31</c:v>
                </c:pt>
                <c:pt idx="372">
                  <c:v>31.083333333333332</c:v>
                </c:pt>
                <c:pt idx="373">
                  <c:v>31.166666666666668</c:v>
                </c:pt>
                <c:pt idx="374">
                  <c:v>31.25</c:v>
                </c:pt>
                <c:pt idx="375">
                  <c:v>31.333333333333332</c:v>
                </c:pt>
                <c:pt idx="376">
                  <c:v>31.416666666666668</c:v>
                </c:pt>
                <c:pt idx="377">
                  <c:v>31.5</c:v>
                </c:pt>
                <c:pt idx="378">
                  <c:v>31.583333333333332</c:v>
                </c:pt>
                <c:pt idx="379">
                  <c:v>31.666666666666668</c:v>
                </c:pt>
                <c:pt idx="380">
                  <c:v>31.75</c:v>
                </c:pt>
                <c:pt idx="381">
                  <c:v>31.833333333333332</c:v>
                </c:pt>
                <c:pt idx="382">
                  <c:v>31.916666666666668</c:v>
                </c:pt>
                <c:pt idx="383">
                  <c:v>32</c:v>
                </c:pt>
                <c:pt idx="384">
                  <c:v>32.083333333333336</c:v>
                </c:pt>
                <c:pt idx="385">
                  <c:v>32.166666666666664</c:v>
                </c:pt>
                <c:pt idx="386">
                  <c:v>32.25</c:v>
                </c:pt>
                <c:pt idx="387">
                  <c:v>32.333333333333336</c:v>
                </c:pt>
                <c:pt idx="388">
                  <c:v>32.416666666666664</c:v>
                </c:pt>
                <c:pt idx="389">
                  <c:v>32.5</c:v>
                </c:pt>
                <c:pt idx="390">
                  <c:v>32.583333333333336</c:v>
                </c:pt>
                <c:pt idx="391">
                  <c:v>32.666666666666664</c:v>
                </c:pt>
                <c:pt idx="392">
                  <c:v>32.75</c:v>
                </c:pt>
                <c:pt idx="393">
                  <c:v>32.833333333333336</c:v>
                </c:pt>
                <c:pt idx="394">
                  <c:v>32.916666666666664</c:v>
                </c:pt>
                <c:pt idx="395">
                  <c:v>33</c:v>
                </c:pt>
                <c:pt idx="396">
                  <c:v>33.083333333333336</c:v>
                </c:pt>
                <c:pt idx="397">
                  <c:v>33.166666666666664</c:v>
                </c:pt>
                <c:pt idx="398">
                  <c:v>33.25</c:v>
                </c:pt>
                <c:pt idx="399">
                  <c:v>33.333333333333336</c:v>
                </c:pt>
                <c:pt idx="400">
                  <c:v>33.416666666666664</c:v>
                </c:pt>
                <c:pt idx="401">
                  <c:v>33.5</c:v>
                </c:pt>
                <c:pt idx="402">
                  <c:v>33.583333333333336</c:v>
                </c:pt>
                <c:pt idx="403">
                  <c:v>33.666666666666664</c:v>
                </c:pt>
                <c:pt idx="404">
                  <c:v>33.75</c:v>
                </c:pt>
                <c:pt idx="405">
                  <c:v>33.833333333333336</c:v>
                </c:pt>
                <c:pt idx="406">
                  <c:v>33.916666666666664</c:v>
                </c:pt>
                <c:pt idx="407">
                  <c:v>34</c:v>
                </c:pt>
                <c:pt idx="408">
                  <c:v>34.083333333333336</c:v>
                </c:pt>
                <c:pt idx="409">
                  <c:v>34.166666666666664</c:v>
                </c:pt>
                <c:pt idx="410">
                  <c:v>34.25</c:v>
                </c:pt>
                <c:pt idx="411">
                  <c:v>34.333333333333336</c:v>
                </c:pt>
                <c:pt idx="412">
                  <c:v>34.416666666666664</c:v>
                </c:pt>
                <c:pt idx="413">
                  <c:v>34.5</c:v>
                </c:pt>
                <c:pt idx="414">
                  <c:v>34.583333333333336</c:v>
                </c:pt>
                <c:pt idx="415">
                  <c:v>34.666666666666664</c:v>
                </c:pt>
                <c:pt idx="416">
                  <c:v>34.75</c:v>
                </c:pt>
                <c:pt idx="417">
                  <c:v>34.833333333333336</c:v>
                </c:pt>
                <c:pt idx="418">
                  <c:v>34.916666666666664</c:v>
                </c:pt>
                <c:pt idx="419">
                  <c:v>35</c:v>
                </c:pt>
                <c:pt idx="420">
                  <c:v>35.083333333333336</c:v>
                </c:pt>
                <c:pt idx="421">
                  <c:v>35.166666666666664</c:v>
                </c:pt>
              </c:numCache>
            </c:numRef>
          </c:xVal>
          <c:yVal>
            <c:numRef>
              <c:f>Workings!$K$10:$K$431</c:f>
              <c:numCache>
                <c:ptCount val="422"/>
                <c:pt idx="0">
                  <c:v>298731.2147695954</c:v>
                </c:pt>
                <c:pt idx="1">
                  <c:v>298657.2627239775</c:v>
                </c:pt>
                <c:pt idx="2">
                  <c:v>298578.0945957431</c:v>
                </c:pt>
                <c:pt idx="3">
                  <c:v>298493.6607373463</c:v>
                </c:pt>
                <c:pt idx="4">
                  <c:v>298403.9111183522</c:v>
                </c:pt>
                <c:pt idx="5">
                  <c:v>298308.7953226712</c:v>
                </c:pt>
                <c:pt idx="6">
                  <c:v>298208.262545774</c:v>
                </c:pt>
                <c:pt idx="7">
                  <c:v>298102.26159188687</c:v>
                </c:pt>
                <c:pt idx="8">
                  <c:v>297990.74087116716</c:v>
                </c:pt>
                <c:pt idx="9">
                  <c:v>297873.6483968586</c:v>
                </c:pt>
                <c:pt idx="10">
                  <c:v>297750.93178242736</c:v>
                </c:pt>
                <c:pt idx="11">
                  <c:v>297622.53823867685</c:v>
                </c:pt>
                <c:pt idx="12">
                  <c:v>297488.4145708433</c:v>
                </c:pt>
                <c:pt idx="13">
                  <c:v>297348.5071756699</c:v>
                </c:pt>
                <c:pt idx="14">
                  <c:v>297202.76203846093</c:v>
                </c:pt>
                <c:pt idx="15">
                  <c:v>297051.124730115</c:v>
                </c:pt>
                <c:pt idx="16">
                  <c:v>296893.5404041375</c:v>
                </c:pt>
                <c:pt idx="17">
                  <c:v>296729.95379363134</c:v>
                </c:pt>
                <c:pt idx="18">
                  <c:v>296560.30920826795</c:v>
                </c:pt>
                <c:pt idx="19">
                  <c:v>296384.5505312348</c:v>
                </c:pt>
                <c:pt idx="20">
                  <c:v>296202.621216164</c:v>
                </c:pt>
                <c:pt idx="21">
                  <c:v>296014.46428403695</c:v>
                </c:pt>
                <c:pt idx="22">
                  <c:v>295820.0223200684</c:v>
                </c:pt>
                <c:pt idx="23">
                  <c:v>295619.23747056833</c:v>
                </c:pt>
                <c:pt idx="24">
                  <c:v>295412.0514397824</c:v>
                </c:pt>
                <c:pt idx="25">
                  <c:v>295198.4054867082</c:v>
                </c:pt>
                <c:pt idx="26">
                  <c:v>294978.24042189174</c:v>
                </c:pt>
                <c:pt idx="27">
                  <c:v>294751.4966041993</c:v>
                </c:pt>
                <c:pt idx="28">
                  <c:v>294518.1139375671</c:v>
                </c:pt>
                <c:pt idx="29">
                  <c:v>294278.0318677294</c:v>
                </c:pt>
                <c:pt idx="30">
                  <c:v>294031.1893789209</c:v>
                </c:pt>
                <c:pt idx="31">
                  <c:v>293777.5249905588</c:v>
                </c:pt>
                <c:pt idx="32">
                  <c:v>293516.97675389994</c:v>
                </c:pt>
                <c:pt idx="33">
                  <c:v>293249.48224867415</c:v>
                </c:pt>
                <c:pt idx="34">
                  <c:v>292974.9785796953</c:v>
                </c:pt>
                <c:pt idx="35">
                  <c:v>292693.4023734465</c:v>
                </c:pt>
                <c:pt idx="36">
                  <c:v>292404.689774644</c:v>
                </c:pt>
                <c:pt idx="37">
                  <c:v>292108.77644277393</c:v>
                </c:pt>
                <c:pt idx="38">
                  <c:v>291805.5975486069</c:v>
                </c:pt>
                <c:pt idx="39">
                  <c:v>291495.0877706874</c:v>
                </c:pt>
                <c:pt idx="40">
                  <c:v>291177.18129179784</c:v>
                </c:pt>
                <c:pt idx="41">
                  <c:v>290851.8117953986</c:v>
                </c:pt>
                <c:pt idx="42">
                  <c:v>290518.9124620428</c:v>
                </c:pt>
                <c:pt idx="43">
                  <c:v>290178.41596576595</c:v>
                </c:pt>
                <c:pt idx="44">
                  <c:v>289830.2544704492</c:v>
                </c:pt>
                <c:pt idx="45">
                  <c:v>289474.3596261595</c:v>
                </c:pt>
                <c:pt idx="46">
                  <c:v>289110.6625654604</c:v>
                </c:pt>
                <c:pt idx="47">
                  <c:v>288739.09389970056</c:v>
                </c:pt>
                <c:pt idx="48">
                  <c:v>288359.5837152739</c:v>
                </c:pt>
                <c:pt idx="49">
                  <c:v>287972.0615698537</c:v>
                </c:pt>
                <c:pt idx="50">
                  <c:v>287576.45648860163</c:v>
                </c:pt>
                <c:pt idx="51">
                  <c:v>287172.69696034794</c:v>
                </c:pt>
                <c:pt idx="52">
                  <c:v>286760.71093374677</c:v>
                </c:pt>
                <c:pt idx="53">
                  <c:v>286340.4258134037</c:v>
                </c:pt>
                <c:pt idx="54">
                  <c:v>285911.76845597546</c:v>
                </c:pt>
                <c:pt idx="55">
                  <c:v>285474.66516624286</c:v>
                </c:pt>
                <c:pt idx="56">
                  <c:v>285029.04169315734</c:v>
                </c:pt>
                <c:pt idx="57">
                  <c:v>284574.8232258565</c:v>
                </c:pt>
                <c:pt idx="58">
                  <c:v>284111.9343896551</c:v>
                </c:pt>
                <c:pt idx="59">
                  <c:v>283640.2992420059</c:v>
                </c:pt>
                <c:pt idx="60">
                  <c:v>283663.30793509877</c:v>
                </c:pt>
                <c:pt idx="61">
                  <c:v>283680.90741398884</c:v>
                </c:pt>
                <c:pt idx="62">
                  <c:v>283693.04421022796</c:v>
                </c:pt>
                <c:pt idx="63">
                  <c:v>283699.6644388677</c:v>
                </c:pt>
                <c:pt idx="64">
                  <c:v>283700.7137954404</c:v>
                </c:pt>
                <c:pt idx="65">
                  <c:v>283696.1375529184</c:v>
                </c:pt>
                <c:pt idx="66">
                  <c:v>283685.88055865234</c:v>
                </c:pt>
                <c:pt idx="67">
                  <c:v>283669.88723128755</c:v>
                </c:pt>
                <c:pt idx="68">
                  <c:v>283648.101557659</c:v>
                </c:pt>
                <c:pt idx="69">
                  <c:v>283620.4670896642</c:v>
                </c:pt>
                <c:pt idx="70">
                  <c:v>283586.92694111395</c:v>
                </c:pt>
                <c:pt idx="71">
                  <c:v>283547.4237845605</c:v>
                </c:pt>
                <c:pt idx="72">
                  <c:v>283501.89984810504</c:v>
                </c:pt>
                <c:pt idx="73">
                  <c:v>283450.2969121794</c:v>
                </c:pt>
                <c:pt idx="74">
                  <c:v>283392.55630630895</c:v>
                </c:pt>
                <c:pt idx="75">
                  <c:v>283328.6189058499</c:v>
                </c:pt>
                <c:pt idx="76">
                  <c:v>283258.4251287038</c:v>
                </c:pt>
                <c:pt idx="77">
                  <c:v>283181.9149320114</c:v>
                </c:pt>
                <c:pt idx="78">
                  <c:v>283099.027808819</c:v>
                </c:pt>
                <c:pt idx="79">
                  <c:v>283009.70278472546</c:v>
                </c:pt>
                <c:pt idx="80">
                  <c:v>282913.87841450295</c:v>
                </c:pt>
                <c:pt idx="81">
                  <c:v>282811.49277869426</c:v>
                </c:pt>
                <c:pt idx="82">
                  <c:v>282702.4834801876</c:v>
                </c:pt>
                <c:pt idx="83">
                  <c:v>282586.78764076496</c:v>
                </c:pt>
                <c:pt idx="84">
                  <c:v>282464.3418976284</c:v>
                </c:pt>
                <c:pt idx="85">
                  <c:v>282335.0823998998</c:v>
                </c:pt>
                <c:pt idx="86">
                  <c:v>282198.94480509794</c:v>
                </c:pt>
                <c:pt idx="87">
                  <c:v>282055.86427558865</c:v>
                </c:pt>
                <c:pt idx="88">
                  <c:v>281905.7754750125</c:v>
                </c:pt>
                <c:pt idx="89">
                  <c:v>281748.6125646841</c:v>
                </c:pt>
                <c:pt idx="90">
                  <c:v>281584.3091999695</c:v>
                </c:pt>
                <c:pt idx="91">
                  <c:v>281412.7985266354</c:v>
                </c:pt>
                <c:pt idx="92">
                  <c:v>281234.0131771729</c:v>
                </c:pt>
                <c:pt idx="93">
                  <c:v>281047.88526709867</c:v>
                </c:pt>
                <c:pt idx="94">
                  <c:v>280854.3463912242</c:v>
                </c:pt>
                <c:pt idx="95">
                  <c:v>280653.3276199043</c:v>
                </c:pt>
                <c:pt idx="96">
                  <c:v>280444.7594952559</c:v>
                </c:pt>
                <c:pt idx="97">
                  <c:v>280228.5720273517</c:v>
                </c:pt>
                <c:pt idx="98">
                  <c:v>280004.69469038636</c:v>
                </c:pt>
                <c:pt idx="99">
                  <c:v>279773.0564188154</c:v>
                </c:pt>
                <c:pt idx="100">
                  <c:v>279533.5856034684</c:v>
                </c:pt>
                <c:pt idx="101">
                  <c:v>279286.21008763305</c:v>
                </c:pt>
                <c:pt idx="102">
                  <c:v>279030.85716311226</c:v>
                </c:pt>
                <c:pt idx="103">
                  <c:v>278767.4535662547</c:v>
                </c:pt>
                <c:pt idx="104">
                  <c:v>278495.9254739549</c:v>
                </c:pt>
                <c:pt idx="105">
                  <c:v>278216.19849962747</c:v>
                </c:pt>
                <c:pt idx="106">
                  <c:v>277928.19768915296</c:v>
                </c:pt>
                <c:pt idx="107">
                  <c:v>277631.8475167928</c:v>
                </c:pt>
                <c:pt idx="108">
                  <c:v>277327.0718810772</c:v>
                </c:pt>
                <c:pt idx="109">
                  <c:v>277013.7941006659</c:v>
                </c:pt>
                <c:pt idx="110">
                  <c:v>276691.9369101756</c:v>
                </c:pt>
                <c:pt idx="111">
                  <c:v>276361.4224559812</c:v>
                </c:pt>
                <c:pt idx="112">
                  <c:v>276022.1722919876</c:v>
                </c:pt>
                <c:pt idx="113">
                  <c:v>275674.1073753686</c:v>
                </c:pt>
                <c:pt idx="114">
                  <c:v>275317.14806228003</c:v>
                </c:pt>
                <c:pt idx="115">
                  <c:v>274951.2141035397</c:v>
                </c:pt>
                <c:pt idx="116">
                  <c:v>274576.22464027756</c:v>
                </c:pt>
                <c:pt idx="117">
                  <c:v>274192.0981995572</c:v>
                </c:pt>
                <c:pt idx="118">
                  <c:v>273798.75268996303</c:v>
                </c:pt>
                <c:pt idx="119">
                  <c:v>273396.1053971593</c:v>
                </c:pt>
                <c:pt idx="120">
                  <c:v>272984.0729794178</c:v>
                </c:pt>
                <c:pt idx="121">
                  <c:v>272562.57146311173</c:v>
                </c:pt>
                <c:pt idx="122">
                  <c:v>272131.51623818045</c:v>
                </c:pt>
                <c:pt idx="123">
                  <c:v>271690.82205356116</c:v>
                </c:pt>
                <c:pt idx="124">
                  <c:v>271240.4030125881</c:v>
                </c:pt>
                <c:pt idx="125">
                  <c:v>270780.1725683609</c:v>
                </c:pt>
                <c:pt idx="126">
                  <c:v>270310.04351907887</c:v>
                </c:pt>
                <c:pt idx="127">
                  <c:v>269829.9280033423</c:v>
                </c:pt>
                <c:pt idx="128">
                  <c:v>269339.737495423</c:v>
                </c:pt>
                <c:pt idx="129">
                  <c:v>268839.38280049857</c:v>
                </c:pt>
                <c:pt idx="130">
                  <c:v>268328.77404985594</c:v>
                </c:pt>
                <c:pt idx="131">
                  <c:v>267807.8206960586</c:v>
                </c:pt>
                <c:pt idx="132">
                  <c:v>267276.43150808255</c:v>
                </c:pt>
                <c:pt idx="133">
                  <c:v>266734.5145664155</c:v>
                </c:pt>
                <c:pt idx="134">
                  <c:v>266181.97725812334</c:v>
                </c:pt>
                <c:pt idx="135">
                  <c:v>265618.7262718816</c:v>
                </c:pt>
                <c:pt idx="136">
                  <c:v>265044.6675929719</c:v>
                </c:pt>
                <c:pt idx="137">
                  <c:v>264459.7064982421</c:v>
                </c:pt>
                <c:pt idx="138">
                  <c:v>263863.74755103374</c:v>
                </c:pt>
                <c:pt idx="139">
                  <c:v>263256.6945960712</c:v>
                </c:pt>
                <c:pt idx="140">
                  <c:v>262638.4507543161</c:v>
                </c:pt>
                <c:pt idx="141">
                  <c:v>262008.91841778584</c:v>
                </c:pt>
                <c:pt idx="142">
                  <c:v>261367.99924433447</c:v>
                </c:pt>
                <c:pt idx="143">
                  <c:v>260715.59415239887</c:v>
                </c:pt>
                <c:pt idx="144">
                  <c:v>260051.6033157063</c:v>
                </c:pt>
                <c:pt idx="145">
                  <c:v>259375.92615794536</c:v>
                </c:pt>
                <c:pt idx="146">
                  <c:v>258688.4613474001</c:v>
                </c:pt>
                <c:pt idx="147">
                  <c:v>257989.10679154523</c:v>
                </c:pt>
                <c:pt idx="148">
                  <c:v>257277.75963160442</c:v>
                </c:pt>
                <c:pt idx="149">
                  <c:v>256554.3162370707</c:v>
                </c:pt>
                <c:pt idx="150">
                  <c:v>255818.67220018653</c:v>
                </c:pt>
                <c:pt idx="151">
                  <c:v>255070.7223303864</c:v>
                </c:pt>
                <c:pt idx="152">
                  <c:v>254310.36064870236</c:v>
                </c:pt>
                <c:pt idx="153">
                  <c:v>253537.48038212536</c:v>
                </c:pt>
                <c:pt idx="154">
                  <c:v>252751.9739579321</c:v>
                </c:pt>
                <c:pt idx="155">
                  <c:v>251953.7329979688</c:v>
                </c:pt>
                <c:pt idx="156">
                  <c:v>251142.6483128958</c:v>
                </c:pt>
                <c:pt idx="157">
                  <c:v>250318.60989639303</c:v>
                </c:pt>
                <c:pt idx="158">
                  <c:v>249481.50691932248</c:v>
                </c:pt>
                <c:pt idx="159">
                  <c:v>248631.22772385099</c:v>
                </c:pt>
                <c:pt idx="160">
                  <c:v>247767.65981753252</c:v>
                </c:pt>
                <c:pt idx="161">
                  <c:v>246890.68986734754</c:v>
                </c:pt>
                <c:pt idx="162">
                  <c:v>246000.20369370084</c:v>
                </c:pt>
                <c:pt idx="163">
                  <c:v>245096.08626437746</c:v>
                </c:pt>
                <c:pt idx="164">
                  <c:v>244178.22168845776</c:v>
                </c:pt>
                <c:pt idx="165">
                  <c:v>243246.49321018578</c:v>
                </c:pt>
                <c:pt idx="166">
                  <c:v>242300.78320279904</c:v>
                </c:pt>
                <c:pt idx="167">
                  <c:v>241340.97316231293</c:v>
                </c:pt>
                <c:pt idx="168">
                  <c:v>240366.94370126072</c:v>
                </c:pt>
                <c:pt idx="169">
                  <c:v>239378.5745423913</c:v>
                </c:pt>
                <c:pt idx="170">
                  <c:v>238375.74451232236</c:v>
                </c:pt>
                <c:pt idx="171">
                  <c:v>237358.3315351478</c:v>
                </c:pt>
                <c:pt idx="172">
                  <c:v>236326.21262600145</c:v>
                </c:pt>
                <c:pt idx="173">
                  <c:v>235279.26388457732</c:v>
                </c:pt>
                <c:pt idx="174">
                  <c:v>234217.36048859928</c:v>
                </c:pt>
                <c:pt idx="175">
                  <c:v>233140.37668725027</c:v>
                </c:pt>
                <c:pt idx="176">
                  <c:v>232048.18579455372</c:v>
                </c:pt>
                <c:pt idx="177">
                  <c:v>230940.66018270678</c:v>
                </c:pt>
                <c:pt idx="178">
                  <c:v>229817.6712753693</c:v>
                </c:pt>
                <c:pt idx="179">
                  <c:v>228679.08954090392</c:v>
                </c:pt>
                <c:pt idx="180">
                  <c:v>227524.7844855701</c:v>
                </c:pt>
                <c:pt idx="181">
                  <c:v>226354.62464667019</c:v>
                </c:pt>
                <c:pt idx="182">
                  <c:v>225168.47758564586</c:v>
                </c:pt>
                <c:pt idx="183">
                  <c:v>223966.20988112816</c:v>
                </c:pt>
                <c:pt idx="184">
                  <c:v>222747.6871219395</c:v>
                </c:pt>
                <c:pt idx="185">
                  <c:v>221512.77390004217</c:v>
                </c:pt>
                <c:pt idx="186">
                  <c:v>220261.33380344306</c:v>
                </c:pt>
                <c:pt idx="187">
                  <c:v>218993.22940904525</c:v>
                </c:pt>
                <c:pt idx="188">
                  <c:v>217708.322275449</c:v>
                </c:pt>
                <c:pt idx="189">
                  <c:v>216406.47293570684</c:v>
                </c:pt>
                <c:pt idx="190">
                  <c:v>215087.5408900206</c:v>
                </c:pt>
                <c:pt idx="191">
                  <c:v>213751.3845983944</c:v>
                </c:pt>
                <c:pt idx="192">
                  <c:v>212397.86147323163</c:v>
                </c:pt>
                <c:pt idx="193">
                  <c:v>211026.82787188172</c:v>
                </c:pt>
                <c:pt idx="194">
                  <c:v>209638.13908913505</c:v>
                </c:pt>
                <c:pt idx="195">
                  <c:v>208231.64934966352</c:v>
                </c:pt>
                <c:pt idx="196">
                  <c:v>206807.21180041065</c:v>
                </c:pt>
                <c:pt idx="197">
                  <c:v>205364.67850292596</c:v>
                </c:pt>
                <c:pt idx="198">
                  <c:v>203903.90042564762</c:v>
                </c:pt>
                <c:pt idx="199">
                  <c:v>202424.72743612912</c:v>
                </c:pt>
                <c:pt idx="200">
                  <c:v>200927.00829321425</c:v>
                </c:pt>
                <c:pt idx="201">
                  <c:v>199410.59063915303</c:v>
                </c:pt>
                <c:pt idx="202">
                  <c:v>197875.3209916674</c:v>
                </c:pt>
                <c:pt idx="203">
                  <c:v>196321.04473595758</c:v>
                </c:pt>
                <c:pt idx="204">
                  <c:v>194747.60611665365</c:v>
                </c:pt>
                <c:pt idx="205">
                  <c:v>193154.848229712</c:v>
                </c:pt>
                <c:pt idx="206">
                  <c:v>191542.6130142518</c:v>
                </c:pt>
                <c:pt idx="207">
                  <c:v>189910.7412443388</c:v>
                </c:pt>
                <c:pt idx="208">
                  <c:v>188259.07252070797</c:v>
                </c:pt>
                <c:pt idx="209">
                  <c:v>186587.4452624286</c:v>
                </c:pt>
                <c:pt idx="210">
                  <c:v>184895.69669851405</c:v>
                </c:pt>
                <c:pt idx="211">
                  <c:v>183183.66285946814</c:v>
                </c:pt>
                <c:pt idx="212">
                  <c:v>181451.17856877635</c:v>
                </c:pt>
                <c:pt idx="213">
                  <c:v>179698.0774343355</c:v>
                </c:pt>
                <c:pt idx="214">
                  <c:v>177924.19183982327</c:v>
                </c:pt>
                <c:pt idx="215">
                  <c:v>176129.35293600778</c:v>
                </c:pt>
                <c:pt idx="216">
                  <c:v>174313.39063199842</c:v>
                </c:pt>
                <c:pt idx="217">
                  <c:v>172476.13358642987</c:v>
                </c:pt>
                <c:pt idx="218">
                  <c:v>170617.40919859102</c:v>
                </c:pt>
                <c:pt idx="219">
                  <c:v>168737.04359948717</c:v>
                </c:pt>
                <c:pt idx="220">
                  <c:v>166834.86164284125</c:v>
                </c:pt>
                <c:pt idx="221">
                  <c:v>164910.68689603335</c:v>
                </c:pt>
                <c:pt idx="222">
                  <c:v>162964.3416309734</c:v>
                </c:pt>
                <c:pt idx="223">
                  <c:v>160995.6468149136</c:v>
                </c:pt>
                <c:pt idx="224">
                  <c:v>159004.42210119497</c:v>
                </c:pt>
                <c:pt idx="225">
                  <c:v>156990.48581992858</c:v>
                </c:pt>
                <c:pt idx="226">
                  <c:v>154953.6549686126</c:v>
                </c:pt>
                <c:pt idx="227">
                  <c:v>152893.74520268315</c:v>
                </c:pt>
                <c:pt idx="228">
                  <c:v>150810.57082599937</c:v>
                </c:pt>
                <c:pt idx="229">
                  <c:v>148703.94478126208</c:v>
                </c:pt>
                <c:pt idx="230">
                  <c:v>146573.67864036362</c:v>
                </c:pt>
                <c:pt idx="231">
                  <c:v>144419.58259467385</c:v>
                </c:pt>
                <c:pt idx="232">
                  <c:v>142241.46544525377</c:v>
                </c:pt>
                <c:pt idx="233">
                  <c:v>140039.13459300448</c:v>
                </c:pt>
                <c:pt idx="234">
                  <c:v>137812.396028745</c:v>
                </c:pt>
                <c:pt idx="235">
                  <c:v>135561.05432322097</c:v>
                </c:pt>
                <c:pt idx="236">
                  <c:v>133284.9126170436</c:v>
                </c:pt>
                <c:pt idx="237">
                  <c:v>130983.77261056064</c:v>
                </c:pt>
                <c:pt idx="238">
                  <c:v>128657.43455365114</c:v>
                </c:pt>
                <c:pt idx="239">
                  <c:v>126305.69723545341</c:v>
                </c:pt>
                <c:pt idx="240">
                  <c:v>123928.35797402135</c:v>
                </c:pt>
                <c:pt idx="241">
                  <c:v>121525.21260590293</c:v>
                </c:pt>
                <c:pt idx="242">
                  <c:v>119096.05547565443</c:v>
                </c:pt>
                <c:pt idx="243">
                  <c:v>116640.67942527262</c:v>
                </c:pt>
                <c:pt idx="244">
                  <c:v>114158.87578355835</c:v>
                </c:pt>
                <c:pt idx="245">
                  <c:v>111650.43435540597</c:v>
                </c:pt>
                <c:pt idx="246">
                  <c:v>109115.14341101411</c:v>
                </c:pt>
                <c:pt idx="247">
                  <c:v>106552.78967502364</c:v>
                </c:pt>
                <c:pt idx="248">
                  <c:v>103963.15831558057</c:v>
                </c:pt>
                <c:pt idx="249">
                  <c:v>101346.03293331992</c:v>
                </c:pt>
                <c:pt idx="250">
                  <c:v>98701.19555027434</c:v>
                </c:pt>
                <c:pt idx="251">
                  <c:v>96028.4265987043</c:v>
                </c:pt>
                <c:pt idx="252">
                  <c:v>93327.504909851</c:v>
                </c:pt>
                <c:pt idx="253">
                  <c:v>90598.20770261029</c:v>
                </c:pt>
                <c:pt idx="254">
                  <c:v>87840.31057212688</c:v>
                </c:pt>
                <c:pt idx="255">
                  <c:v>85053.5874783087</c:v>
                </c:pt>
                <c:pt idx="256">
                  <c:v>82237.81073426397</c:v>
                </c:pt>
                <c:pt idx="257">
                  <c:v>79392.75099465216</c:v>
                </c:pt>
                <c:pt idx="258">
                  <c:v>76518.17724395823</c:v>
                </c:pt>
                <c:pt idx="259">
                  <c:v>73613.85678468226</c:v>
                </c:pt>
                <c:pt idx="260">
                  <c:v>70679.55522544787</c:v>
                </c:pt>
                <c:pt idx="261">
                  <c:v>67715.0364690267</c:v>
                </c:pt>
                <c:pt idx="262">
                  <c:v>64720.06270027952</c:v>
                </c:pt>
                <c:pt idx="263">
                  <c:v>61694.394374013296</c:v>
                </c:pt>
                <c:pt idx="264">
                  <c:v>58637.79020275292</c:v>
                </c:pt>
                <c:pt idx="265">
                  <c:v>55550.00714442786</c:v>
                </c:pt>
                <c:pt idx="266">
                  <c:v>52430.80038997298</c:v>
                </c:pt>
                <c:pt idx="267">
                  <c:v>49279.92335084174</c:v>
                </c:pt>
                <c:pt idx="268">
                  <c:v>46097.12764643284</c:v>
                </c:pt>
                <c:pt idx="269">
                  <c:v>42882.163091430324</c:v>
                </c:pt>
                <c:pt idx="270">
                  <c:v>39634.777683051536</c:v>
                </c:pt>
                <c:pt idx="271">
                  <c:v>36354.71758821013</c:v>
                </c:pt>
                <c:pt idx="272">
                  <c:v>33041.72713058698</c:v>
                </c:pt>
                <c:pt idx="273">
                  <c:v>29695.548777611344</c:v>
                </c:pt>
                <c:pt idx="274">
                  <c:v>26315.92312735156</c:v>
                </c:pt>
                <c:pt idx="275">
                  <c:v>22902.588895312743</c:v>
                </c:pt>
                <c:pt idx="276">
                  <c:v>19455.28290114412</c:v>
                </c:pt>
                <c:pt idx="277">
                  <c:v>15973.740055252449</c:v>
                </c:pt>
                <c:pt idx="278">
                  <c:v>12457.693345321575</c:v>
                </c:pt>
                <c:pt idx="279">
                  <c:v>8906.873822738184</c:v>
                </c:pt>
                <c:pt idx="280">
                  <c:v>5321.010588925099</c:v>
                </c:pt>
                <c:pt idx="281">
                  <c:v>1699.8307815734297</c:v>
                </c:pt>
                <c:pt idx="282">
                  <c:v>-1956.9404392152792</c:v>
                </c:pt>
                <c:pt idx="283">
                  <c:v>-5649.5799048867775</c:v>
                </c:pt>
                <c:pt idx="284">
                  <c:v>-9378.36645249091</c:v>
                </c:pt>
                <c:pt idx="285">
                  <c:v>-13143.580938831205</c:v>
                </c:pt>
                <c:pt idx="286">
                  <c:v>-16945.50625471922</c:v>
                </c:pt>
                <c:pt idx="287">
                  <c:v>-20784.427339325426</c:v>
                </c:pt>
                <c:pt idx="288">
                  <c:v>-24660.63119462994</c:v>
                </c:pt>
                <c:pt idx="289">
                  <c:v>-28574.406899974914</c:v>
                </c:pt>
                <c:pt idx="290">
                  <c:v>-32526.04562671925</c:v>
                </c:pt>
                <c:pt idx="291">
                  <c:v>-36515.84065299586</c:v>
                </c:pt>
                <c:pt idx="292">
                  <c:v>-40544.08737856813</c:v>
                </c:pt>
                <c:pt idx="293">
                  <c:v>-44611.08333979605</c:v>
                </c:pt>
                <c:pt idx="294">
                  <c:v>-48717.128224702785</c:v>
                </c:pt>
                <c:pt idx="295">
                  <c:v>-52862.523888146854</c:v>
                </c:pt>
                <c:pt idx="296">
                  <c:v>-57047.57436710107</c:v>
                </c:pt>
                <c:pt idx="297">
                  <c:v>-61272.5858960395</c:v>
                </c:pt>
                <c:pt idx="298">
                  <c:v>-65537.86692242778</c:v>
                </c:pt>
                <c:pt idx="299">
                  <c:v>-69843.72812232596</c:v>
                </c:pt>
                <c:pt idx="300">
                  <c:v>-74190.48241609859</c:v>
                </c:pt>
                <c:pt idx="301">
                  <c:v>-78578.44498423126</c:v>
                </c:pt>
                <c:pt idx="302">
                  <c:v>-83007.93328326521</c:v>
                </c:pt>
                <c:pt idx="303">
                  <c:v>-87479.26706183492</c:v>
                </c:pt>
                <c:pt idx="304">
                  <c:v>-91992.768376822</c:v>
                </c:pt>
                <c:pt idx="305">
                  <c:v>-96548.76160962263</c:v>
                </c:pt>
                <c:pt idx="306">
                  <c:v>-101147.57348252414</c:v>
                </c:pt>
                <c:pt idx="307">
                  <c:v>-105789.53307520214</c:v>
                </c:pt>
                <c:pt idx="308">
                  <c:v>-110474.97184132645</c:v>
                </c:pt>
                <c:pt idx="309">
                  <c:v>-115204.22362528683</c:v>
                </c:pt>
                <c:pt idx="310">
                  <c:v>-119977.62467903539</c:v>
                </c:pt>
                <c:pt idx="311">
                  <c:v>-124795.51367904479</c:v>
                </c:pt>
                <c:pt idx="312">
                  <c:v>-129658.23174338404</c:v>
                </c:pt>
                <c:pt idx="313">
                  <c:v>-134566.1224489184</c:v>
                </c:pt>
                <c:pt idx="314">
                  <c:v>-139519.53184862307</c:v>
                </c:pt>
                <c:pt idx="315">
                  <c:v>-144518.80848902115</c:v>
                </c:pt>
                <c:pt idx="316">
                  <c:v>-149564.3034277449</c:v>
                </c:pt>
                <c:pt idx="317">
                  <c:v>-154656.3702512124</c:v>
                </c:pt>
                <c:pt idx="318">
                  <c:v>-159795.36509243748</c:v>
                </c:pt>
                <c:pt idx="319">
                  <c:v>-164981.64664895646</c:v>
                </c:pt>
                <c:pt idx="320">
                  <c:v>-170215.57620088244</c:v>
                </c:pt>
                <c:pt idx="321">
                  <c:v>-175497.5176290857</c:v>
                </c:pt>
                <c:pt idx="322">
                  <c:v>-180827.8374335008</c:v>
                </c:pt>
                <c:pt idx="323">
                  <c:v>-186206.9047515617</c:v>
                </c:pt>
                <c:pt idx="324">
                  <c:v>-191635.09137676388</c:v>
                </c:pt>
                <c:pt idx="325">
                  <c:v>-197112.7717773586</c:v>
                </c:pt>
                <c:pt idx="326">
                  <c:v>-202640.32311517536</c:v>
                </c:pt>
                <c:pt idx="327">
                  <c:v>-208218.12526457675</c:v>
                </c:pt>
                <c:pt idx="328">
                  <c:v>-213846.56083154422</c:v>
                </c:pt>
                <c:pt idx="329">
                  <c:v>-219526.01517290052</c:v>
                </c:pt>
                <c:pt idx="330">
                  <c:v>-225256.87641566084</c:v>
                </c:pt>
                <c:pt idx="331">
                  <c:v>-231039.53547652287</c:v>
                </c:pt>
                <c:pt idx="332">
                  <c:v>-236874.38608149206</c:v>
                </c:pt>
                <c:pt idx="333">
                  <c:v>-242761.8247856428</c:v>
                </c:pt>
                <c:pt idx="334">
                  <c:v>-248702.25099301955</c:v>
                </c:pt>
                <c:pt idx="335">
                  <c:v>-254696.0669766724</c:v>
                </c:pt>
                <c:pt idx="336">
                  <c:v>-260743.6778988375</c:v>
                </c:pt>
                <c:pt idx="337">
                  <c:v>-266845.49183125584</c:v>
                </c:pt>
                <c:pt idx="338">
                  <c:v>-273001.919775632</c:v>
                </c:pt>
                <c:pt idx="339">
                  <c:v>-279213.3756842399</c:v>
                </c:pt>
                <c:pt idx="340">
                  <c:v>-285480.2764806675</c:v>
                </c:pt>
                <c:pt idx="341">
                  <c:v>-291803.04208071064</c:v>
                </c:pt>
                <c:pt idx="342">
                  <c:v>-298182.09541340754</c:v>
                </c:pt>
                <c:pt idx="343">
                  <c:v>-304617.8624422257</c:v>
                </c:pt>
                <c:pt idx="344">
                  <c:v>-311110.77218639106</c:v>
                </c:pt>
                <c:pt idx="345">
                  <c:v>-317661.2567423708</c:v>
                </c:pt>
                <c:pt idx="346">
                  <c:v>-324269.75130550214</c:v>
                </c:pt>
                <c:pt idx="347">
                  <c:v>-330936.6941917725</c:v>
                </c:pt>
                <c:pt idx="348">
                  <c:v>-337662.5268597556</c:v>
                </c:pt>
                <c:pt idx="349">
                  <c:v>-344447.693932693</c:v>
                </c:pt>
                <c:pt idx="350">
                  <c:v>-351292.64322073804</c:v>
                </c:pt>
                <c:pt idx="351">
                  <c:v>-358197.8257433472</c:v>
                </c:pt>
                <c:pt idx="352">
                  <c:v>-365163.69575183373</c:v>
                </c:pt>
                <c:pt idx="353">
                  <c:v>-372190.7107520744</c:v>
                </c:pt>
                <c:pt idx="354">
                  <c:v>-379279.33152737585</c:v>
                </c:pt>
                <c:pt idx="355">
                  <c:v>-386430.02216150216</c:v>
                </c:pt>
                <c:pt idx="356">
                  <c:v>-393643.2500618587</c:v>
                </c:pt>
                <c:pt idx="357">
                  <c:v>-400919.4859828423</c:v>
                </c:pt>
                <c:pt idx="358">
                  <c:v>-408259.2040493521</c:v>
                </c:pt>
                <c:pt idx="359">
                  <c:v>-415662.8817804621</c:v>
                </c:pt>
                <c:pt idx="360">
                  <c:v>-423131.0001132628</c:v>
                </c:pt>
                <c:pt idx="361">
                  <c:v>-430664.0434268676</c:v>
                </c:pt>
                <c:pt idx="362">
                  <c:v>-438262.49956658203</c:v>
                </c:pt>
                <c:pt idx="363">
                  <c:v>-445926.8598682508</c:v>
                </c:pt>
                <c:pt idx="364">
                  <c:v>-453657.6191827671</c:v>
                </c:pt>
                <c:pt idx="365">
                  <c:v>-461455.27590075135</c:v>
                </c:pt>
                <c:pt idx="366">
                  <c:v>-469320.33197741164</c:v>
                </c:pt>
                <c:pt idx="367">
                  <c:v>-477253.2929575667</c:v>
                </c:pt>
                <c:pt idx="368">
                  <c:v>-485254.66800084733</c:v>
                </c:pt>
                <c:pt idx="369">
                  <c:v>-493324.9699070782</c:v>
                </c:pt>
                <c:pt idx="370">
                  <c:v>-501464.715141827</c:v>
                </c:pt>
                <c:pt idx="371">
                  <c:v>-509674.42386214156</c:v>
                </c:pt>
                <c:pt idx="372">
                  <c:v>-517954.6199424581</c:v>
                </c:pt>
                <c:pt idx="373">
                  <c:v>-526305.8310006938</c:v>
                </c:pt>
                <c:pt idx="374">
                  <c:v>-534728.5884245238</c:v>
                </c:pt>
                <c:pt idx="375">
                  <c:v>-543223.4273978358</c:v>
                </c:pt>
                <c:pt idx="376">
                  <c:v>-551790.8869273716</c:v>
                </c:pt>
                <c:pt idx="377">
                  <c:v>-560431.509869555</c:v>
                </c:pt>
                <c:pt idx="378">
                  <c:v>-569145.8429575071</c:v>
                </c:pt>
                <c:pt idx="379">
                  <c:v>-577934.4368282461</c:v>
                </c:pt>
                <c:pt idx="380">
                  <c:v>-586797.8460500818</c:v>
                </c:pt>
                <c:pt idx="381">
                  <c:v>-595736.6291501953</c:v>
                </c:pt>
                <c:pt idx="382">
                  <c:v>-604751.348642417</c:v>
                </c:pt>
                <c:pt idx="383">
                  <c:v>-613842.5710551934</c:v>
                </c:pt>
                <c:pt idx="384">
                  <c:v>-623010.8669597504</c:v>
                </c:pt>
                <c:pt idx="385">
                  <c:v>-632256.8109984528</c:v>
                </c:pt>
                <c:pt idx="386">
                  <c:v>-641580.9819133615</c:v>
                </c:pt>
                <c:pt idx="387">
                  <c:v>-650983.9625749902</c:v>
                </c:pt>
                <c:pt idx="388">
                  <c:v>-660466.3400112602</c:v>
                </c:pt>
                <c:pt idx="389">
                  <c:v>-670028.70543666</c:v>
                </c:pt>
                <c:pt idx="390">
                  <c:v>-679671.654281605</c:v>
                </c:pt>
                <c:pt idx="391">
                  <c:v>-689395.7862220043</c:v>
                </c:pt>
                <c:pt idx="392">
                  <c:v>-699201.7052090312</c:v>
                </c:pt>
                <c:pt idx="393">
                  <c:v>-709090.019499104</c:v>
                </c:pt>
                <c:pt idx="394">
                  <c:v>-719061.3416840723</c:v>
                </c:pt>
                <c:pt idx="395">
                  <c:v>-729116.2887216145</c:v>
                </c:pt>
                <c:pt idx="396">
                  <c:v>-739255.481965851</c:v>
                </c:pt>
                <c:pt idx="397">
                  <c:v>-749479.5471981622</c:v>
                </c:pt>
                <c:pt idx="398">
                  <c:v>-759789.1146582314</c:v>
                </c:pt>
                <c:pt idx="399">
                  <c:v>-770184.819075295</c:v>
                </c:pt>
                <c:pt idx="400">
                  <c:v>-780667.2996996155</c:v>
                </c:pt>
                <c:pt idx="401">
                  <c:v>-791237.2003341722</c:v>
                </c:pt>
                <c:pt idx="402">
                  <c:v>-801895.1693665728</c:v>
                </c:pt>
                <c:pt idx="403">
                  <c:v>-812641.859801186</c:v>
                </c:pt>
                <c:pt idx="404">
                  <c:v>-823477.9292915021</c:v>
                </c:pt>
                <c:pt idx="405">
                  <c:v>-834404.0401727115</c:v>
                </c:pt>
                <c:pt idx="406">
                  <c:v>-845420.8594945178</c:v>
                </c:pt>
                <c:pt idx="407">
                  <c:v>-856529.0590541752</c:v>
                </c:pt>
                <c:pt idx="408">
                  <c:v>-867729.3154297553</c:v>
                </c:pt>
                <c:pt idx="409">
                  <c:v>-879022.3100136498</c:v>
                </c:pt>
                <c:pt idx="410">
                  <c:v>-890408.7290463026</c:v>
                </c:pt>
                <c:pt idx="411">
                  <c:v>-901889.2636501759</c:v>
                </c:pt>
                <c:pt idx="412">
                  <c:v>-913464.609863959</c:v>
                </c:pt>
                <c:pt idx="413">
                  <c:v>-925135.4686770067</c:v>
                </c:pt>
                <c:pt idx="414">
                  <c:v>-936902.5460640264</c:v>
                </c:pt>
                <c:pt idx="415">
                  <c:v>-948766.5530200002</c:v>
                </c:pt>
                <c:pt idx="416">
                  <c:v>-960728.205595351</c:v>
                </c:pt>
                <c:pt idx="417">
                  <c:v>-972788.2249313563</c:v>
                </c:pt>
                <c:pt idx="418">
                  <c:v>-984947.3372958067</c:v>
                </c:pt>
                <c:pt idx="419">
                  <c:v>-997206.2741189143</c:v>
                </c:pt>
                <c:pt idx="420">
                  <c:v>-1009565.7720294669</c:v>
                </c:pt>
                <c:pt idx="421">
                  <c:v>-1022026.5728912391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Workings!$L$9</c:f>
              <c:strCache>
                <c:ptCount val="1"/>
                <c:pt idx="0">
                  <c:v>Value of home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Workings!$C$10:$C$431</c:f>
              <c:numCache>
                <c:ptCount val="422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0.5833333333333334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8.083333333333334</c:v>
                </c:pt>
                <c:pt idx="97">
                  <c:v>8.166666666666666</c:v>
                </c:pt>
                <c:pt idx="98">
                  <c:v>8.25</c:v>
                </c:pt>
                <c:pt idx="99">
                  <c:v>8.333333333333334</c:v>
                </c:pt>
                <c:pt idx="100">
                  <c:v>8.416666666666666</c:v>
                </c:pt>
                <c:pt idx="101">
                  <c:v>8.5</c:v>
                </c:pt>
                <c:pt idx="102">
                  <c:v>8.583333333333334</c:v>
                </c:pt>
                <c:pt idx="103">
                  <c:v>8.666666666666666</c:v>
                </c:pt>
                <c:pt idx="104">
                  <c:v>8.75</c:v>
                </c:pt>
                <c:pt idx="105">
                  <c:v>8.833333333333334</c:v>
                </c:pt>
                <c:pt idx="106">
                  <c:v>8.916666666666666</c:v>
                </c:pt>
                <c:pt idx="107">
                  <c:v>9</c:v>
                </c:pt>
                <c:pt idx="108">
                  <c:v>9.083333333333334</c:v>
                </c:pt>
                <c:pt idx="109">
                  <c:v>9.166666666666666</c:v>
                </c:pt>
                <c:pt idx="110">
                  <c:v>9.25</c:v>
                </c:pt>
                <c:pt idx="111">
                  <c:v>9.333333333333334</c:v>
                </c:pt>
                <c:pt idx="112">
                  <c:v>9.416666666666666</c:v>
                </c:pt>
                <c:pt idx="113">
                  <c:v>9.5</c:v>
                </c:pt>
                <c:pt idx="114">
                  <c:v>9.583333333333334</c:v>
                </c:pt>
                <c:pt idx="115">
                  <c:v>9.666666666666666</c:v>
                </c:pt>
                <c:pt idx="116">
                  <c:v>9.75</c:v>
                </c:pt>
                <c:pt idx="117">
                  <c:v>9.833333333333334</c:v>
                </c:pt>
                <c:pt idx="118">
                  <c:v>9.916666666666666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  <c:pt idx="171">
                  <c:v>14.333333333333334</c:v>
                </c:pt>
                <c:pt idx="172">
                  <c:v>14.416666666666666</c:v>
                </c:pt>
                <c:pt idx="173">
                  <c:v>14.5</c:v>
                </c:pt>
                <c:pt idx="174">
                  <c:v>14.583333333333334</c:v>
                </c:pt>
                <c:pt idx="175">
                  <c:v>14.666666666666666</c:v>
                </c:pt>
                <c:pt idx="176">
                  <c:v>14.75</c:v>
                </c:pt>
                <c:pt idx="177">
                  <c:v>14.833333333333334</c:v>
                </c:pt>
                <c:pt idx="178">
                  <c:v>14.916666666666666</c:v>
                </c:pt>
                <c:pt idx="179">
                  <c:v>15</c:v>
                </c:pt>
                <c:pt idx="180">
                  <c:v>15.083333333333334</c:v>
                </c:pt>
                <c:pt idx="181">
                  <c:v>15.166666666666666</c:v>
                </c:pt>
                <c:pt idx="182">
                  <c:v>15.25</c:v>
                </c:pt>
                <c:pt idx="183">
                  <c:v>15.333333333333334</c:v>
                </c:pt>
                <c:pt idx="184">
                  <c:v>15.416666666666666</c:v>
                </c:pt>
                <c:pt idx="185">
                  <c:v>15.5</c:v>
                </c:pt>
                <c:pt idx="186">
                  <c:v>15.583333333333334</c:v>
                </c:pt>
                <c:pt idx="187">
                  <c:v>15.666666666666666</c:v>
                </c:pt>
                <c:pt idx="188">
                  <c:v>15.75</c:v>
                </c:pt>
                <c:pt idx="189">
                  <c:v>15.833333333333334</c:v>
                </c:pt>
                <c:pt idx="190">
                  <c:v>15.916666666666666</c:v>
                </c:pt>
                <c:pt idx="191">
                  <c:v>16</c:v>
                </c:pt>
                <c:pt idx="192">
                  <c:v>16.083333333333332</c:v>
                </c:pt>
                <c:pt idx="193">
                  <c:v>16.166666666666668</c:v>
                </c:pt>
                <c:pt idx="194">
                  <c:v>16.25</c:v>
                </c:pt>
                <c:pt idx="195">
                  <c:v>16.333333333333332</c:v>
                </c:pt>
                <c:pt idx="196">
                  <c:v>16.416666666666668</c:v>
                </c:pt>
                <c:pt idx="197">
                  <c:v>16.5</c:v>
                </c:pt>
                <c:pt idx="198">
                  <c:v>16.583333333333332</c:v>
                </c:pt>
                <c:pt idx="199">
                  <c:v>16.666666666666668</c:v>
                </c:pt>
                <c:pt idx="200">
                  <c:v>16.75</c:v>
                </c:pt>
                <c:pt idx="201">
                  <c:v>16.833333333333332</c:v>
                </c:pt>
                <c:pt idx="202">
                  <c:v>16.916666666666668</c:v>
                </c:pt>
                <c:pt idx="203">
                  <c:v>17</c:v>
                </c:pt>
                <c:pt idx="204">
                  <c:v>17.083333333333332</c:v>
                </c:pt>
                <c:pt idx="205">
                  <c:v>17.166666666666668</c:v>
                </c:pt>
                <c:pt idx="206">
                  <c:v>17.25</c:v>
                </c:pt>
                <c:pt idx="207">
                  <c:v>17.333333333333332</c:v>
                </c:pt>
                <c:pt idx="208">
                  <c:v>17.416666666666668</c:v>
                </c:pt>
                <c:pt idx="209">
                  <c:v>17.5</c:v>
                </c:pt>
                <c:pt idx="210">
                  <c:v>17.583333333333332</c:v>
                </c:pt>
                <c:pt idx="211">
                  <c:v>17.666666666666668</c:v>
                </c:pt>
                <c:pt idx="212">
                  <c:v>17.75</c:v>
                </c:pt>
                <c:pt idx="213">
                  <c:v>17.833333333333332</c:v>
                </c:pt>
                <c:pt idx="214">
                  <c:v>17.916666666666668</c:v>
                </c:pt>
                <c:pt idx="215">
                  <c:v>18</c:v>
                </c:pt>
                <c:pt idx="216">
                  <c:v>18.083333333333332</c:v>
                </c:pt>
                <c:pt idx="217">
                  <c:v>18.166666666666668</c:v>
                </c:pt>
                <c:pt idx="218">
                  <c:v>18.25</c:v>
                </c:pt>
                <c:pt idx="219">
                  <c:v>18.333333333333332</c:v>
                </c:pt>
                <c:pt idx="220">
                  <c:v>18.416666666666668</c:v>
                </c:pt>
                <c:pt idx="221">
                  <c:v>18.5</c:v>
                </c:pt>
                <c:pt idx="222">
                  <c:v>18.583333333333332</c:v>
                </c:pt>
                <c:pt idx="223">
                  <c:v>18.666666666666668</c:v>
                </c:pt>
                <c:pt idx="224">
                  <c:v>18.75</c:v>
                </c:pt>
                <c:pt idx="225">
                  <c:v>18.833333333333332</c:v>
                </c:pt>
                <c:pt idx="226">
                  <c:v>18.916666666666668</c:v>
                </c:pt>
                <c:pt idx="227">
                  <c:v>19</c:v>
                </c:pt>
                <c:pt idx="228">
                  <c:v>19.083333333333332</c:v>
                </c:pt>
                <c:pt idx="229">
                  <c:v>19.166666666666668</c:v>
                </c:pt>
                <c:pt idx="230">
                  <c:v>19.25</c:v>
                </c:pt>
                <c:pt idx="231">
                  <c:v>19.333333333333332</c:v>
                </c:pt>
                <c:pt idx="232">
                  <c:v>19.416666666666668</c:v>
                </c:pt>
                <c:pt idx="233">
                  <c:v>19.5</c:v>
                </c:pt>
                <c:pt idx="234">
                  <c:v>19.583333333333332</c:v>
                </c:pt>
                <c:pt idx="235">
                  <c:v>19.666666666666668</c:v>
                </c:pt>
                <c:pt idx="236">
                  <c:v>19.75</c:v>
                </c:pt>
                <c:pt idx="237">
                  <c:v>19.833333333333332</c:v>
                </c:pt>
                <c:pt idx="238">
                  <c:v>19.916666666666668</c:v>
                </c:pt>
                <c:pt idx="239">
                  <c:v>20</c:v>
                </c:pt>
                <c:pt idx="240">
                  <c:v>20.083333333333332</c:v>
                </c:pt>
                <c:pt idx="241">
                  <c:v>20.166666666666668</c:v>
                </c:pt>
                <c:pt idx="242">
                  <c:v>20.25</c:v>
                </c:pt>
                <c:pt idx="243">
                  <c:v>20.333333333333332</c:v>
                </c:pt>
                <c:pt idx="244">
                  <c:v>20.416666666666668</c:v>
                </c:pt>
                <c:pt idx="245">
                  <c:v>20.5</c:v>
                </c:pt>
                <c:pt idx="246">
                  <c:v>20.583333333333332</c:v>
                </c:pt>
                <c:pt idx="247">
                  <c:v>20.666666666666668</c:v>
                </c:pt>
                <c:pt idx="248">
                  <c:v>20.75</c:v>
                </c:pt>
                <c:pt idx="249">
                  <c:v>20.833333333333332</c:v>
                </c:pt>
                <c:pt idx="250">
                  <c:v>20.916666666666668</c:v>
                </c:pt>
                <c:pt idx="251">
                  <c:v>21</c:v>
                </c:pt>
                <c:pt idx="252">
                  <c:v>21.083333333333332</c:v>
                </c:pt>
                <c:pt idx="253">
                  <c:v>21.166666666666668</c:v>
                </c:pt>
                <c:pt idx="254">
                  <c:v>21.25</c:v>
                </c:pt>
                <c:pt idx="255">
                  <c:v>21.333333333333332</c:v>
                </c:pt>
                <c:pt idx="256">
                  <c:v>21.416666666666668</c:v>
                </c:pt>
                <c:pt idx="257">
                  <c:v>21.5</c:v>
                </c:pt>
                <c:pt idx="258">
                  <c:v>21.583333333333332</c:v>
                </c:pt>
                <c:pt idx="259">
                  <c:v>21.666666666666668</c:v>
                </c:pt>
                <c:pt idx="260">
                  <c:v>21.75</c:v>
                </c:pt>
                <c:pt idx="261">
                  <c:v>21.833333333333332</c:v>
                </c:pt>
                <c:pt idx="262">
                  <c:v>21.916666666666668</c:v>
                </c:pt>
                <c:pt idx="263">
                  <c:v>22</c:v>
                </c:pt>
                <c:pt idx="264">
                  <c:v>22.083333333333332</c:v>
                </c:pt>
                <c:pt idx="265">
                  <c:v>22.166666666666668</c:v>
                </c:pt>
                <c:pt idx="266">
                  <c:v>22.25</c:v>
                </c:pt>
                <c:pt idx="267">
                  <c:v>22.333333333333332</c:v>
                </c:pt>
                <c:pt idx="268">
                  <c:v>22.416666666666668</c:v>
                </c:pt>
                <c:pt idx="269">
                  <c:v>22.5</c:v>
                </c:pt>
                <c:pt idx="270">
                  <c:v>22.583333333333332</c:v>
                </c:pt>
                <c:pt idx="271">
                  <c:v>22.666666666666668</c:v>
                </c:pt>
                <c:pt idx="272">
                  <c:v>22.75</c:v>
                </c:pt>
                <c:pt idx="273">
                  <c:v>22.833333333333332</c:v>
                </c:pt>
                <c:pt idx="274">
                  <c:v>22.916666666666668</c:v>
                </c:pt>
                <c:pt idx="275">
                  <c:v>23</c:v>
                </c:pt>
                <c:pt idx="276">
                  <c:v>23.083333333333332</c:v>
                </c:pt>
                <c:pt idx="277">
                  <c:v>23.166666666666668</c:v>
                </c:pt>
                <c:pt idx="278">
                  <c:v>23.25</c:v>
                </c:pt>
                <c:pt idx="279">
                  <c:v>23.333333333333332</c:v>
                </c:pt>
                <c:pt idx="280">
                  <c:v>23.416666666666668</c:v>
                </c:pt>
                <c:pt idx="281">
                  <c:v>23.5</c:v>
                </c:pt>
                <c:pt idx="282">
                  <c:v>23.583333333333332</c:v>
                </c:pt>
                <c:pt idx="283">
                  <c:v>23.666666666666668</c:v>
                </c:pt>
                <c:pt idx="284">
                  <c:v>23.75</c:v>
                </c:pt>
                <c:pt idx="285">
                  <c:v>23.833333333333332</c:v>
                </c:pt>
                <c:pt idx="286">
                  <c:v>23.916666666666668</c:v>
                </c:pt>
                <c:pt idx="287">
                  <c:v>24</c:v>
                </c:pt>
                <c:pt idx="288">
                  <c:v>24.083333333333332</c:v>
                </c:pt>
                <c:pt idx="289">
                  <c:v>24.166666666666668</c:v>
                </c:pt>
                <c:pt idx="290">
                  <c:v>24.25</c:v>
                </c:pt>
                <c:pt idx="291">
                  <c:v>24.333333333333332</c:v>
                </c:pt>
                <c:pt idx="292">
                  <c:v>24.416666666666668</c:v>
                </c:pt>
                <c:pt idx="293">
                  <c:v>24.5</c:v>
                </c:pt>
                <c:pt idx="294">
                  <c:v>24.583333333333332</c:v>
                </c:pt>
                <c:pt idx="295">
                  <c:v>24.666666666666668</c:v>
                </c:pt>
                <c:pt idx="296">
                  <c:v>24.75</c:v>
                </c:pt>
                <c:pt idx="297">
                  <c:v>24.833333333333332</c:v>
                </c:pt>
                <c:pt idx="298">
                  <c:v>24.916666666666668</c:v>
                </c:pt>
                <c:pt idx="299">
                  <c:v>25</c:v>
                </c:pt>
                <c:pt idx="300">
                  <c:v>25.083333333333332</c:v>
                </c:pt>
                <c:pt idx="301">
                  <c:v>25.166666666666668</c:v>
                </c:pt>
                <c:pt idx="302">
                  <c:v>25.25</c:v>
                </c:pt>
                <c:pt idx="303">
                  <c:v>25.333333333333332</c:v>
                </c:pt>
                <c:pt idx="304">
                  <c:v>25.416666666666668</c:v>
                </c:pt>
                <c:pt idx="305">
                  <c:v>25.5</c:v>
                </c:pt>
                <c:pt idx="306">
                  <c:v>25.583333333333332</c:v>
                </c:pt>
                <c:pt idx="307">
                  <c:v>25.666666666666668</c:v>
                </c:pt>
                <c:pt idx="308">
                  <c:v>25.75</c:v>
                </c:pt>
                <c:pt idx="309">
                  <c:v>25.833333333333332</c:v>
                </c:pt>
                <c:pt idx="310">
                  <c:v>25.916666666666668</c:v>
                </c:pt>
                <c:pt idx="311">
                  <c:v>26</c:v>
                </c:pt>
                <c:pt idx="312">
                  <c:v>26.083333333333332</c:v>
                </c:pt>
                <c:pt idx="313">
                  <c:v>26.166666666666668</c:v>
                </c:pt>
                <c:pt idx="314">
                  <c:v>26.25</c:v>
                </c:pt>
                <c:pt idx="315">
                  <c:v>26.333333333333332</c:v>
                </c:pt>
                <c:pt idx="316">
                  <c:v>26.416666666666668</c:v>
                </c:pt>
                <c:pt idx="317">
                  <c:v>26.5</c:v>
                </c:pt>
                <c:pt idx="318">
                  <c:v>26.583333333333332</c:v>
                </c:pt>
                <c:pt idx="319">
                  <c:v>26.666666666666668</c:v>
                </c:pt>
                <c:pt idx="320">
                  <c:v>26.75</c:v>
                </c:pt>
                <c:pt idx="321">
                  <c:v>26.833333333333332</c:v>
                </c:pt>
                <c:pt idx="322">
                  <c:v>26.916666666666668</c:v>
                </c:pt>
                <c:pt idx="323">
                  <c:v>27</c:v>
                </c:pt>
                <c:pt idx="324">
                  <c:v>27.083333333333332</c:v>
                </c:pt>
                <c:pt idx="325">
                  <c:v>27.166666666666668</c:v>
                </c:pt>
                <c:pt idx="326">
                  <c:v>27.25</c:v>
                </c:pt>
                <c:pt idx="327">
                  <c:v>27.333333333333332</c:v>
                </c:pt>
                <c:pt idx="328">
                  <c:v>27.416666666666668</c:v>
                </c:pt>
                <c:pt idx="329">
                  <c:v>27.5</c:v>
                </c:pt>
                <c:pt idx="330">
                  <c:v>27.583333333333332</c:v>
                </c:pt>
                <c:pt idx="331">
                  <c:v>27.666666666666668</c:v>
                </c:pt>
                <c:pt idx="332">
                  <c:v>27.75</c:v>
                </c:pt>
                <c:pt idx="333">
                  <c:v>27.833333333333332</c:v>
                </c:pt>
                <c:pt idx="334">
                  <c:v>27.916666666666668</c:v>
                </c:pt>
                <c:pt idx="335">
                  <c:v>28</c:v>
                </c:pt>
                <c:pt idx="336">
                  <c:v>28.083333333333332</c:v>
                </c:pt>
                <c:pt idx="337">
                  <c:v>28.166666666666668</c:v>
                </c:pt>
                <c:pt idx="338">
                  <c:v>28.25</c:v>
                </c:pt>
                <c:pt idx="339">
                  <c:v>28.333333333333332</c:v>
                </c:pt>
                <c:pt idx="340">
                  <c:v>28.416666666666668</c:v>
                </c:pt>
                <c:pt idx="341">
                  <c:v>28.5</c:v>
                </c:pt>
                <c:pt idx="342">
                  <c:v>28.583333333333332</c:v>
                </c:pt>
                <c:pt idx="343">
                  <c:v>28.666666666666668</c:v>
                </c:pt>
                <c:pt idx="344">
                  <c:v>28.75</c:v>
                </c:pt>
                <c:pt idx="345">
                  <c:v>28.833333333333332</c:v>
                </c:pt>
                <c:pt idx="346">
                  <c:v>28.916666666666668</c:v>
                </c:pt>
                <c:pt idx="347">
                  <c:v>29</c:v>
                </c:pt>
                <c:pt idx="348">
                  <c:v>29.083333333333332</c:v>
                </c:pt>
                <c:pt idx="349">
                  <c:v>29.166666666666668</c:v>
                </c:pt>
                <c:pt idx="350">
                  <c:v>29.25</c:v>
                </c:pt>
                <c:pt idx="351">
                  <c:v>29.333333333333332</c:v>
                </c:pt>
                <c:pt idx="352">
                  <c:v>29.416666666666668</c:v>
                </c:pt>
                <c:pt idx="353">
                  <c:v>29.5</c:v>
                </c:pt>
                <c:pt idx="354">
                  <c:v>29.583333333333332</c:v>
                </c:pt>
                <c:pt idx="355">
                  <c:v>29.666666666666668</c:v>
                </c:pt>
                <c:pt idx="356">
                  <c:v>29.75</c:v>
                </c:pt>
                <c:pt idx="357">
                  <c:v>29.833333333333332</c:v>
                </c:pt>
                <c:pt idx="358">
                  <c:v>29.916666666666668</c:v>
                </c:pt>
                <c:pt idx="359">
                  <c:v>30</c:v>
                </c:pt>
                <c:pt idx="360">
                  <c:v>30.083333333333332</c:v>
                </c:pt>
                <c:pt idx="361">
                  <c:v>30.166666666666668</c:v>
                </c:pt>
                <c:pt idx="362">
                  <c:v>30.25</c:v>
                </c:pt>
                <c:pt idx="363">
                  <c:v>30.333333333333332</c:v>
                </c:pt>
                <c:pt idx="364">
                  <c:v>30.416666666666668</c:v>
                </c:pt>
                <c:pt idx="365">
                  <c:v>30.5</c:v>
                </c:pt>
                <c:pt idx="366">
                  <c:v>30.583333333333332</c:v>
                </c:pt>
                <c:pt idx="367">
                  <c:v>30.666666666666668</c:v>
                </c:pt>
                <c:pt idx="368">
                  <c:v>30.75</c:v>
                </c:pt>
                <c:pt idx="369">
                  <c:v>30.833333333333332</c:v>
                </c:pt>
                <c:pt idx="370">
                  <c:v>30.916666666666668</c:v>
                </c:pt>
                <c:pt idx="371">
                  <c:v>31</c:v>
                </c:pt>
                <c:pt idx="372">
                  <c:v>31.083333333333332</c:v>
                </c:pt>
                <c:pt idx="373">
                  <c:v>31.166666666666668</c:v>
                </c:pt>
                <c:pt idx="374">
                  <c:v>31.25</c:v>
                </c:pt>
                <c:pt idx="375">
                  <c:v>31.333333333333332</c:v>
                </c:pt>
                <c:pt idx="376">
                  <c:v>31.416666666666668</c:v>
                </c:pt>
                <c:pt idx="377">
                  <c:v>31.5</c:v>
                </c:pt>
                <c:pt idx="378">
                  <c:v>31.583333333333332</c:v>
                </c:pt>
                <c:pt idx="379">
                  <c:v>31.666666666666668</c:v>
                </c:pt>
                <c:pt idx="380">
                  <c:v>31.75</c:v>
                </c:pt>
                <c:pt idx="381">
                  <c:v>31.833333333333332</c:v>
                </c:pt>
                <c:pt idx="382">
                  <c:v>31.916666666666668</c:v>
                </c:pt>
                <c:pt idx="383">
                  <c:v>32</c:v>
                </c:pt>
                <c:pt idx="384">
                  <c:v>32.083333333333336</c:v>
                </c:pt>
                <c:pt idx="385">
                  <c:v>32.166666666666664</c:v>
                </c:pt>
                <c:pt idx="386">
                  <c:v>32.25</c:v>
                </c:pt>
                <c:pt idx="387">
                  <c:v>32.333333333333336</c:v>
                </c:pt>
                <c:pt idx="388">
                  <c:v>32.416666666666664</c:v>
                </c:pt>
                <c:pt idx="389">
                  <c:v>32.5</c:v>
                </c:pt>
                <c:pt idx="390">
                  <c:v>32.583333333333336</c:v>
                </c:pt>
                <c:pt idx="391">
                  <c:v>32.666666666666664</c:v>
                </c:pt>
                <c:pt idx="392">
                  <c:v>32.75</c:v>
                </c:pt>
                <c:pt idx="393">
                  <c:v>32.833333333333336</c:v>
                </c:pt>
                <c:pt idx="394">
                  <c:v>32.916666666666664</c:v>
                </c:pt>
                <c:pt idx="395">
                  <c:v>33</c:v>
                </c:pt>
                <c:pt idx="396">
                  <c:v>33.083333333333336</c:v>
                </c:pt>
                <c:pt idx="397">
                  <c:v>33.166666666666664</c:v>
                </c:pt>
                <c:pt idx="398">
                  <c:v>33.25</c:v>
                </c:pt>
                <c:pt idx="399">
                  <c:v>33.333333333333336</c:v>
                </c:pt>
                <c:pt idx="400">
                  <c:v>33.416666666666664</c:v>
                </c:pt>
                <c:pt idx="401">
                  <c:v>33.5</c:v>
                </c:pt>
                <c:pt idx="402">
                  <c:v>33.583333333333336</c:v>
                </c:pt>
                <c:pt idx="403">
                  <c:v>33.666666666666664</c:v>
                </c:pt>
                <c:pt idx="404">
                  <c:v>33.75</c:v>
                </c:pt>
                <c:pt idx="405">
                  <c:v>33.833333333333336</c:v>
                </c:pt>
                <c:pt idx="406">
                  <c:v>33.916666666666664</c:v>
                </c:pt>
                <c:pt idx="407">
                  <c:v>34</c:v>
                </c:pt>
                <c:pt idx="408">
                  <c:v>34.083333333333336</c:v>
                </c:pt>
                <c:pt idx="409">
                  <c:v>34.166666666666664</c:v>
                </c:pt>
                <c:pt idx="410">
                  <c:v>34.25</c:v>
                </c:pt>
                <c:pt idx="411">
                  <c:v>34.333333333333336</c:v>
                </c:pt>
                <c:pt idx="412">
                  <c:v>34.416666666666664</c:v>
                </c:pt>
                <c:pt idx="413">
                  <c:v>34.5</c:v>
                </c:pt>
                <c:pt idx="414">
                  <c:v>34.583333333333336</c:v>
                </c:pt>
                <c:pt idx="415">
                  <c:v>34.666666666666664</c:v>
                </c:pt>
                <c:pt idx="416">
                  <c:v>34.75</c:v>
                </c:pt>
                <c:pt idx="417">
                  <c:v>34.833333333333336</c:v>
                </c:pt>
                <c:pt idx="418">
                  <c:v>34.916666666666664</c:v>
                </c:pt>
                <c:pt idx="419">
                  <c:v>35</c:v>
                </c:pt>
                <c:pt idx="420">
                  <c:v>35.083333333333336</c:v>
                </c:pt>
                <c:pt idx="421">
                  <c:v>35.166666666666664</c:v>
                </c:pt>
              </c:numCache>
            </c:numRef>
          </c:xVal>
          <c:yVal>
            <c:numRef>
              <c:f>Workings!$L$10:$L$431</c:f>
              <c:numCache>
                <c:ptCount val="422"/>
                <c:pt idx="0">
                  <c:v>401148.35948763066</c:v>
                </c:pt>
                <c:pt idx="1">
                  <c:v>402300.01579904335</c:v>
                </c:pt>
                <c:pt idx="2">
                  <c:v>403454.97839908535</c:v>
                </c:pt>
                <c:pt idx="3">
                  <c:v>404613.2567797763</c:v>
                </c:pt>
                <c:pt idx="4">
                  <c:v>405774.86046038684</c:v>
                </c:pt>
                <c:pt idx="5">
                  <c:v>406939.7989875161</c:v>
                </c:pt>
                <c:pt idx="6">
                  <c:v>408108.08193517063</c:v>
                </c:pt>
                <c:pt idx="7">
                  <c:v>409279.7189048431</c:v>
                </c:pt>
                <c:pt idx="8">
                  <c:v>410454.7195255911</c:v>
                </c:pt>
                <c:pt idx="9">
                  <c:v>411633.093454116</c:v>
                </c:pt>
                <c:pt idx="10">
                  <c:v>412814.850374843</c:v>
                </c:pt>
                <c:pt idx="11">
                  <c:v>413999.99999999994</c:v>
                </c:pt>
                <c:pt idx="12">
                  <c:v>415188.55206969765</c:v>
                </c:pt>
                <c:pt idx="13">
                  <c:v>416380.51635200984</c:v>
                </c:pt>
                <c:pt idx="14">
                  <c:v>417575.9026430533</c:v>
                </c:pt>
                <c:pt idx="15">
                  <c:v>418774.7207670685</c:v>
                </c:pt>
                <c:pt idx="16">
                  <c:v>419976.9805765004</c:v>
                </c:pt>
                <c:pt idx="17">
                  <c:v>421182.69195207907</c:v>
                </c:pt>
                <c:pt idx="18">
                  <c:v>422391.86480290163</c:v>
                </c:pt>
                <c:pt idx="19">
                  <c:v>423604.5090665126</c:v>
                </c:pt>
                <c:pt idx="20">
                  <c:v>424820.6347089867</c:v>
                </c:pt>
                <c:pt idx="21">
                  <c:v>426040.25172501005</c:v>
                </c:pt>
                <c:pt idx="22">
                  <c:v>427263.3701379625</c:v>
                </c:pt>
                <c:pt idx="23">
                  <c:v>428489.9999999999</c:v>
                </c:pt>
                <c:pt idx="24">
                  <c:v>429720.15139213705</c:v>
                </c:pt>
                <c:pt idx="25">
                  <c:v>430953.83442433015</c:v>
                </c:pt>
                <c:pt idx="26">
                  <c:v>432191.05923556007</c:v>
                </c:pt>
                <c:pt idx="27">
                  <c:v>433431.8359939159</c:v>
                </c:pt>
                <c:pt idx="28">
                  <c:v>434676.1748966777</c:v>
                </c:pt>
                <c:pt idx="29">
                  <c:v>435924.0861704019</c:v>
                </c:pt>
                <c:pt idx="30">
                  <c:v>437175.5800710031</c:v>
                </c:pt>
                <c:pt idx="31">
                  <c:v>438430.66688384046</c:v>
                </c:pt>
                <c:pt idx="32">
                  <c:v>439689.3569238012</c:v>
                </c:pt>
                <c:pt idx="33">
                  <c:v>440951.66053538525</c:v>
                </c:pt>
                <c:pt idx="34">
                  <c:v>442217.58809279115</c:v>
                </c:pt>
                <c:pt idx="35">
                  <c:v>443487.1499999998</c:v>
                </c:pt>
                <c:pt idx="36">
                  <c:v>444760.35669086187</c:v>
                </c:pt>
                <c:pt idx="37">
                  <c:v>446037.21862918173</c:v>
                </c:pt>
                <c:pt idx="38">
                  <c:v>447317.74630880466</c:v>
                </c:pt>
                <c:pt idx="39">
                  <c:v>448601.9502537028</c:v>
                </c:pt>
                <c:pt idx="40">
                  <c:v>449889.8410180615</c:v>
                </c:pt>
                <c:pt idx="41">
                  <c:v>451181.4291863658</c:v>
                </c:pt>
                <c:pt idx="42">
                  <c:v>452476.7253734881</c:v>
                </c:pt>
                <c:pt idx="43">
                  <c:v>453775.7402247749</c:v>
                </c:pt>
                <c:pt idx="44">
                  <c:v>455078.4844161341</c:v>
                </c:pt>
                <c:pt idx="45">
                  <c:v>456384.96865412383</c:v>
                </c:pt>
                <c:pt idx="46">
                  <c:v>457695.2036760388</c:v>
                </c:pt>
                <c:pt idx="47">
                  <c:v>459009.20024999976</c:v>
                </c:pt>
                <c:pt idx="48">
                  <c:v>460326.9691750419</c:v>
                </c:pt>
                <c:pt idx="49">
                  <c:v>461648.5212812029</c:v>
                </c:pt>
                <c:pt idx="50">
                  <c:v>462973.8674296128</c:v>
                </c:pt>
                <c:pt idx="51">
                  <c:v>464303.0185125824</c:v>
                </c:pt>
                <c:pt idx="52">
                  <c:v>465635.98545369355</c:v>
                </c:pt>
                <c:pt idx="53">
                  <c:v>466972.7792078886</c:v>
                </c:pt>
                <c:pt idx="54">
                  <c:v>468313.4107615603</c:v>
                </c:pt>
                <c:pt idx="55">
                  <c:v>469657.8911326418</c:v>
                </c:pt>
                <c:pt idx="56">
                  <c:v>471006.23137069884</c:v>
                </c:pt>
                <c:pt idx="57">
                  <c:v>472358.4425570181</c:v>
                </c:pt>
                <c:pt idx="58">
                  <c:v>473714.5358047</c:v>
                </c:pt>
                <c:pt idx="59">
                  <c:v>475074.5222587498</c:v>
                </c:pt>
                <c:pt idx="60">
                  <c:v>476438.4130961682</c:v>
                </c:pt>
                <c:pt idx="61">
                  <c:v>477806.2195260449</c:v>
                </c:pt>
                <c:pt idx="62">
                  <c:v>479177.9527896492</c:v>
                </c:pt>
                <c:pt idx="63">
                  <c:v>480553.6241605227</c:v>
                </c:pt>
                <c:pt idx="64">
                  <c:v>481933.2449445728</c:v>
                </c:pt>
                <c:pt idx="65">
                  <c:v>483316.8264801646</c:v>
                </c:pt>
                <c:pt idx="66">
                  <c:v>484704.38013821474</c:v>
                </c:pt>
                <c:pt idx="67">
                  <c:v>486095.9173222844</c:v>
                </c:pt>
                <c:pt idx="68">
                  <c:v>487491.4494686733</c:v>
                </c:pt>
                <c:pt idx="69">
                  <c:v>488890.9880465137</c:v>
                </c:pt>
                <c:pt idx="70">
                  <c:v>490294.5445578646</c:v>
                </c:pt>
                <c:pt idx="71">
                  <c:v>491702.13053780585</c:v>
                </c:pt>
                <c:pt idx="72">
                  <c:v>493113.75755453424</c:v>
                </c:pt>
                <c:pt idx="73">
                  <c:v>494529.4372094565</c:v>
                </c:pt>
                <c:pt idx="74">
                  <c:v>495949.1811372868</c:v>
                </c:pt>
                <c:pt idx="75">
                  <c:v>497373.0010061411</c:v>
                </c:pt>
                <c:pt idx="76">
                  <c:v>498800.90851763275</c:v>
                </c:pt>
                <c:pt idx="77">
                  <c:v>500232.9154069704</c:v>
                </c:pt>
                <c:pt idx="78">
                  <c:v>501669.0334430522</c:v>
                </c:pt>
                <c:pt idx="79">
                  <c:v>503109.27442856424</c:v>
                </c:pt>
                <c:pt idx="80">
                  <c:v>504553.65020007687</c:v>
                </c:pt>
                <c:pt idx="81">
                  <c:v>506002.1726281416</c:v>
                </c:pt>
                <c:pt idx="82">
                  <c:v>507454.8536173897</c:v>
                </c:pt>
                <c:pt idx="83">
                  <c:v>508911.70510662906</c:v>
                </c:pt>
                <c:pt idx="84">
                  <c:v>510372.73906894284</c:v>
                </c:pt>
                <c:pt idx="85">
                  <c:v>511837.9675117874</c:v>
                </c:pt>
                <c:pt idx="86">
                  <c:v>513307.40247709193</c:v>
                </c:pt>
                <c:pt idx="87">
                  <c:v>514781.0560413558</c:v>
                </c:pt>
                <c:pt idx="88">
                  <c:v>516258.94031574996</c:v>
                </c:pt>
                <c:pt idx="89">
                  <c:v>517741.06744621415</c:v>
                </c:pt>
                <c:pt idx="90">
                  <c:v>519227.4496135588</c:v>
                </c:pt>
                <c:pt idx="91">
                  <c:v>520718.0990335641</c:v>
                </c:pt>
                <c:pt idx="92">
                  <c:v>522213.0279570793</c:v>
                </c:pt>
                <c:pt idx="93">
                  <c:v>523712.24867012654</c:v>
                </c:pt>
                <c:pt idx="94">
                  <c:v>525215.7734939983</c:v>
                </c:pt>
                <c:pt idx="95">
                  <c:v>526723.6147853611</c:v>
                </c:pt>
                <c:pt idx="96">
                  <c:v>528235.7849363558</c:v>
                </c:pt>
                <c:pt idx="97">
                  <c:v>529752.2963746999</c:v>
                </c:pt>
                <c:pt idx="98">
                  <c:v>531273.16156379</c:v>
                </c:pt>
                <c:pt idx="99">
                  <c:v>532798.3930028032</c:v>
                </c:pt>
                <c:pt idx="100">
                  <c:v>534328.003226801</c:v>
                </c:pt>
                <c:pt idx="101">
                  <c:v>535862.0048068317</c:v>
                </c:pt>
                <c:pt idx="102">
                  <c:v>537400.4103500334</c:v>
                </c:pt>
                <c:pt idx="103">
                  <c:v>538943.2324997387</c:v>
                </c:pt>
                <c:pt idx="104">
                  <c:v>540490.4839355772</c:v>
                </c:pt>
                <c:pt idx="105">
                  <c:v>542042.1773735808</c:v>
                </c:pt>
                <c:pt idx="106">
                  <c:v>543598.3255662881</c:v>
                </c:pt>
                <c:pt idx="107">
                  <c:v>545158.9413028487</c:v>
                </c:pt>
                <c:pt idx="108">
                  <c:v>546724.037409128</c:v>
                </c:pt>
                <c:pt idx="109">
                  <c:v>548293.6267478144</c:v>
                </c:pt>
                <c:pt idx="110">
                  <c:v>549867.7222185227</c:v>
                </c:pt>
                <c:pt idx="111">
                  <c:v>551446.3367579012</c:v>
                </c:pt>
                <c:pt idx="112">
                  <c:v>553029.4833397391</c:v>
                </c:pt>
                <c:pt idx="113">
                  <c:v>554617.1749750708</c:v>
                </c:pt>
                <c:pt idx="114">
                  <c:v>556209.4247122846</c:v>
                </c:pt>
                <c:pt idx="115">
                  <c:v>557806.2456372295</c:v>
                </c:pt>
                <c:pt idx="116">
                  <c:v>559407.6508733222</c:v>
                </c:pt>
                <c:pt idx="117">
                  <c:v>561013.6535816562</c:v>
                </c:pt>
                <c:pt idx="118">
                  <c:v>562624.2669611083</c:v>
                </c:pt>
                <c:pt idx="119">
                  <c:v>564239.5042484482</c:v>
                </c:pt>
                <c:pt idx="120">
                  <c:v>565859.3787184475</c:v>
                </c:pt>
                <c:pt idx="121">
                  <c:v>567483.9036839878</c:v>
                </c:pt>
                <c:pt idx="122">
                  <c:v>569113.0924961708</c:v>
                </c:pt>
                <c:pt idx="123">
                  <c:v>570746.9585444279</c:v>
                </c:pt>
                <c:pt idx="124">
                  <c:v>572385.5152566298</c:v>
                </c:pt>
                <c:pt idx="125">
                  <c:v>574028.776099198</c:v>
                </c:pt>
                <c:pt idx="126">
                  <c:v>575676.7545772145</c:v>
                </c:pt>
                <c:pt idx="127">
                  <c:v>577329.4642345323</c:v>
                </c:pt>
                <c:pt idx="128">
                  <c:v>578986.9186538885</c:v>
                </c:pt>
                <c:pt idx="129">
                  <c:v>580649.131457014</c:v>
                </c:pt>
                <c:pt idx="130">
                  <c:v>582316.116304747</c:v>
                </c:pt>
                <c:pt idx="131">
                  <c:v>583987.8868971438</c:v>
                </c:pt>
                <c:pt idx="132">
                  <c:v>585664.4569735931</c:v>
                </c:pt>
                <c:pt idx="133">
                  <c:v>587345.8403129274</c:v>
                </c:pt>
                <c:pt idx="134">
                  <c:v>589032.0507335367</c:v>
                </c:pt>
                <c:pt idx="135">
                  <c:v>590723.1020934826</c:v>
                </c:pt>
                <c:pt idx="136">
                  <c:v>592419.0082906119</c:v>
                </c:pt>
                <c:pt idx="137">
                  <c:v>594119.78326267</c:v>
                </c:pt>
                <c:pt idx="138">
                  <c:v>595825.4409874169</c:v>
                </c:pt>
                <c:pt idx="139">
                  <c:v>597535.9954827409</c:v>
                </c:pt>
                <c:pt idx="140">
                  <c:v>599251.4608067744</c:v>
                </c:pt>
                <c:pt idx="141">
                  <c:v>600971.8510580095</c:v>
                </c:pt>
                <c:pt idx="142">
                  <c:v>602697.180375413</c:v>
                </c:pt>
                <c:pt idx="143">
                  <c:v>604427.4629385439</c:v>
                </c:pt>
                <c:pt idx="144">
                  <c:v>606162.7129676689</c:v>
                </c:pt>
                <c:pt idx="145">
                  <c:v>607902.9447238797</c:v>
                </c:pt>
                <c:pt idx="146">
                  <c:v>609648.1725092104</c:v>
                </c:pt>
                <c:pt idx="147">
                  <c:v>611398.4106667546</c:v>
                </c:pt>
                <c:pt idx="148">
                  <c:v>613153.6735807831</c:v>
                </c:pt>
                <c:pt idx="149">
                  <c:v>614913.9756768633</c:v>
                </c:pt>
                <c:pt idx="150">
                  <c:v>616679.3314219766</c:v>
                </c:pt>
                <c:pt idx="151">
                  <c:v>618449.7553246367</c:v>
                </c:pt>
                <c:pt idx="152">
                  <c:v>620225.2619350116</c:v>
                </c:pt>
                <c:pt idx="153">
                  <c:v>622005.8658450397</c:v>
                </c:pt>
                <c:pt idx="154">
                  <c:v>623791.5816885524</c:v>
                </c:pt>
                <c:pt idx="155">
                  <c:v>625582.4241413929</c:v>
                </c:pt>
                <c:pt idx="156">
                  <c:v>627378.4079215372</c:v>
                </c:pt>
                <c:pt idx="157">
                  <c:v>629179.5477892155</c:v>
                </c:pt>
                <c:pt idx="158">
                  <c:v>630985.8585470328</c:v>
                </c:pt>
                <c:pt idx="159">
                  <c:v>632797.3550400909</c:v>
                </c:pt>
                <c:pt idx="160">
                  <c:v>634614.0521561104</c:v>
                </c:pt>
                <c:pt idx="161">
                  <c:v>636435.9648255535</c:v>
                </c:pt>
                <c:pt idx="162">
                  <c:v>638263.1080217456</c:v>
                </c:pt>
                <c:pt idx="163">
                  <c:v>640095.4967609989</c:v>
                </c:pt>
                <c:pt idx="164">
                  <c:v>641933.1461027369</c:v>
                </c:pt>
                <c:pt idx="165">
                  <c:v>643776.0711496162</c:v>
                </c:pt>
                <c:pt idx="166">
                  <c:v>645624.2870476516</c:v>
                </c:pt>
                <c:pt idx="167">
                  <c:v>647477.8089863415</c:v>
                </c:pt>
                <c:pt idx="168">
                  <c:v>649336.6521987909</c:v>
                </c:pt>
                <c:pt idx="169">
                  <c:v>651200.8319618378</c:v>
                </c:pt>
                <c:pt idx="170">
                  <c:v>653070.3635961788</c:v>
                </c:pt>
                <c:pt idx="171">
                  <c:v>654945.2624664941</c:v>
                </c:pt>
                <c:pt idx="172">
                  <c:v>656825.5439815741</c:v>
                </c:pt>
                <c:pt idx="173">
                  <c:v>658711.2235944478</c:v>
                </c:pt>
                <c:pt idx="174">
                  <c:v>660602.3168025067</c:v>
                </c:pt>
                <c:pt idx="175">
                  <c:v>662498.8391476339</c:v>
                </c:pt>
                <c:pt idx="176">
                  <c:v>664400.8062163326</c:v>
                </c:pt>
                <c:pt idx="177">
                  <c:v>666308.2336398525</c:v>
                </c:pt>
                <c:pt idx="178">
                  <c:v>668221.1370943194</c:v>
                </c:pt>
                <c:pt idx="179">
                  <c:v>670139.5323008634</c:v>
                </c:pt>
                <c:pt idx="180">
                  <c:v>672063.4350257484</c:v>
                </c:pt>
                <c:pt idx="181">
                  <c:v>673992.8610805023</c:v>
                </c:pt>
                <c:pt idx="182">
                  <c:v>675927.8263220452</c:v>
                </c:pt>
                <c:pt idx="183">
                  <c:v>677868.346652821</c:v>
                </c:pt>
                <c:pt idx="184">
                  <c:v>679814.4380209293</c:v>
                </c:pt>
                <c:pt idx="185">
                  <c:v>681766.1164202534</c:v>
                </c:pt>
                <c:pt idx="186">
                  <c:v>683723.3978905941</c:v>
                </c:pt>
                <c:pt idx="187">
                  <c:v>685686.2985178011</c:v>
                </c:pt>
                <c:pt idx="188">
                  <c:v>687654.8344339039</c:v>
                </c:pt>
                <c:pt idx="189">
                  <c:v>689629.0218172473</c:v>
                </c:pt>
                <c:pt idx="190">
                  <c:v>691608.8768926205</c:v>
                </c:pt>
                <c:pt idx="191">
                  <c:v>693594.4159313935</c:v>
                </c:pt>
                <c:pt idx="192">
                  <c:v>695585.6552516497</c:v>
                </c:pt>
                <c:pt idx="193">
                  <c:v>697582.6112183196</c:v>
                </c:pt>
                <c:pt idx="194">
                  <c:v>699585.3002433166</c:v>
                </c:pt>
                <c:pt idx="195">
                  <c:v>701593.7387856699</c:v>
                </c:pt>
                <c:pt idx="196">
                  <c:v>703607.9433516619</c:v>
                </c:pt>
                <c:pt idx="197">
                  <c:v>705627.9304949623</c:v>
                </c:pt>
                <c:pt idx="198">
                  <c:v>707653.716816765</c:v>
                </c:pt>
                <c:pt idx="199">
                  <c:v>709685.3189659239</c:v>
                </c:pt>
                <c:pt idx="200">
                  <c:v>711722.7536390908</c:v>
                </c:pt>
                <c:pt idx="201">
                  <c:v>713766.0375808509</c:v>
                </c:pt>
                <c:pt idx="202">
                  <c:v>715815.1875838621</c:v>
                </c:pt>
                <c:pt idx="203">
                  <c:v>717870.2204889923</c:v>
                </c:pt>
                <c:pt idx="204">
                  <c:v>719931.1531854572</c:v>
                </c:pt>
                <c:pt idx="205">
                  <c:v>721998.002610961</c:v>
                </c:pt>
                <c:pt idx="206">
                  <c:v>724070.7857518325</c:v>
                </c:pt>
                <c:pt idx="207">
                  <c:v>726149.5196431682</c:v>
                </c:pt>
                <c:pt idx="208">
                  <c:v>728234.22136897</c:v>
                </c:pt>
                <c:pt idx="209">
                  <c:v>730324.9080622857</c:v>
                </c:pt>
                <c:pt idx="210">
                  <c:v>732421.5969053516</c:v>
                </c:pt>
                <c:pt idx="211">
                  <c:v>734524.3051297312</c:v>
                </c:pt>
                <c:pt idx="212">
                  <c:v>736633.0500164587</c:v>
                </c:pt>
                <c:pt idx="213">
                  <c:v>738747.8488961806</c:v>
                </c:pt>
                <c:pt idx="214">
                  <c:v>740868.7191492975</c:v>
                </c:pt>
                <c:pt idx="215">
                  <c:v>742995.6782061068</c:v>
                </c:pt>
                <c:pt idx="216">
                  <c:v>745128.7435469483</c:v>
                </c:pt>
                <c:pt idx="217">
                  <c:v>747267.9327023444</c:v>
                </c:pt>
                <c:pt idx="218">
                  <c:v>749413.2632531465</c:v>
                </c:pt>
                <c:pt idx="219">
                  <c:v>751564.7528306792</c:v>
                </c:pt>
                <c:pt idx="220">
                  <c:v>753722.4191168837</c:v>
                </c:pt>
                <c:pt idx="221">
                  <c:v>755886.2798444658</c:v>
                </c:pt>
                <c:pt idx="222">
                  <c:v>758056.3527970389</c:v>
                </c:pt>
                <c:pt idx="223">
                  <c:v>760232.6558092717</c:v>
                </c:pt>
                <c:pt idx="224">
                  <c:v>762415.2067670348</c:v>
                </c:pt>
                <c:pt idx="225">
                  <c:v>764604.0236075468</c:v>
                </c:pt>
                <c:pt idx="226">
                  <c:v>766799.1243195225</c:v>
                </c:pt>
                <c:pt idx="227">
                  <c:v>769000.5269433205</c:v>
                </c:pt>
                <c:pt idx="228">
                  <c:v>771208.2495710913</c:v>
                </c:pt>
                <c:pt idx="229">
                  <c:v>773422.3103469264</c:v>
                </c:pt>
                <c:pt idx="230">
                  <c:v>775642.7274670067</c:v>
                </c:pt>
                <c:pt idx="231">
                  <c:v>777869.5191797528</c:v>
                </c:pt>
                <c:pt idx="232">
                  <c:v>780102.7037859746</c:v>
                </c:pt>
                <c:pt idx="233">
                  <c:v>782342.2996390219</c:v>
                </c:pt>
                <c:pt idx="234">
                  <c:v>784588.325144935</c:v>
                </c:pt>
                <c:pt idx="235">
                  <c:v>786840.7987625963</c:v>
                </c:pt>
                <c:pt idx="236">
                  <c:v>789099.7390038808</c:v>
                </c:pt>
                <c:pt idx="237">
                  <c:v>791365.1644338109</c:v>
                </c:pt>
                <c:pt idx="238">
                  <c:v>793637.0936707059</c:v>
                </c:pt>
                <c:pt idx="239">
                  <c:v>795915.5453863366</c:v>
                </c:pt>
                <c:pt idx="240">
                  <c:v>798200.5383060797</c:v>
                </c:pt>
                <c:pt idx="241">
                  <c:v>800492.0912090685</c:v>
                </c:pt>
                <c:pt idx="242">
                  <c:v>802790.2229283517</c:v>
                </c:pt>
                <c:pt idx="243">
                  <c:v>805094.9523510442</c:v>
                </c:pt>
                <c:pt idx="244">
                  <c:v>807406.2984184836</c:v>
                </c:pt>
                <c:pt idx="245">
                  <c:v>809724.2801263876</c:v>
                </c:pt>
                <c:pt idx="246">
                  <c:v>812048.9165250079</c:v>
                </c:pt>
                <c:pt idx="247">
                  <c:v>814380.226719287</c:v>
                </c:pt>
                <c:pt idx="248">
                  <c:v>816718.2298690167</c:v>
                </c:pt>
                <c:pt idx="249">
                  <c:v>819062.9451889942</c:v>
                </c:pt>
                <c:pt idx="250">
                  <c:v>821414.3919491804</c:v>
                </c:pt>
                <c:pt idx="251">
                  <c:v>823772.5894748584</c:v>
                </c:pt>
                <c:pt idx="252">
                  <c:v>826137.5571467921</c:v>
                </c:pt>
                <c:pt idx="253">
                  <c:v>828509.3144013858</c:v>
                </c:pt>
                <c:pt idx="254">
                  <c:v>830887.8807308441</c:v>
                </c:pt>
                <c:pt idx="255">
                  <c:v>833273.2756833304</c:v>
                </c:pt>
                <c:pt idx="256">
                  <c:v>835665.5188631305</c:v>
                </c:pt>
                <c:pt idx="257">
                  <c:v>838064.6299308111</c:v>
                </c:pt>
                <c:pt idx="258">
                  <c:v>840470.6286033829</c:v>
                </c:pt>
                <c:pt idx="259">
                  <c:v>842883.5346544618</c:v>
                </c:pt>
                <c:pt idx="260">
                  <c:v>845303.3679144321</c:v>
                </c:pt>
                <c:pt idx="261">
                  <c:v>847730.1482706089</c:v>
                </c:pt>
                <c:pt idx="262">
                  <c:v>850163.8956674016</c:v>
                </c:pt>
                <c:pt idx="263">
                  <c:v>852604.6301064783</c:v>
                </c:pt>
                <c:pt idx="264">
                  <c:v>855052.3716469298</c:v>
                </c:pt>
                <c:pt idx="265">
                  <c:v>857507.1404054343</c:v>
                </c:pt>
                <c:pt idx="266">
                  <c:v>859968.9565564233</c:v>
                </c:pt>
                <c:pt idx="267">
                  <c:v>862437.8403322469</c:v>
                </c:pt>
                <c:pt idx="268">
                  <c:v>864913.8120233397</c:v>
                </c:pt>
                <c:pt idx="269">
                  <c:v>867396.8919783894</c:v>
                </c:pt>
                <c:pt idx="270">
                  <c:v>869887.1006045012</c:v>
                </c:pt>
                <c:pt idx="271">
                  <c:v>872384.458367368</c:v>
                </c:pt>
                <c:pt idx="272">
                  <c:v>874888.9857914372</c:v>
                </c:pt>
                <c:pt idx="273">
                  <c:v>877400.70346008</c:v>
                </c:pt>
                <c:pt idx="274">
                  <c:v>879919.6320157605</c:v>
                </c:pt>
                <c:pt idx="275">
                  <c:v>882445.7921602048</c:v>
                </c:pt>
                <c:pt idx="276">
                  <c:v>884979.2046545721</c:v>
                </c:pt>
                <c:pt idx="277">
                  <c:v>887519.8903196245</c:v>
                </c:pt>
                <c:pt idx="278">
                  <c:v>890067.8700358983</c:v>
                </c:pt>
                <c:pt idx="279">
                  <c:v>892623.1647438753</c:v>
                </c:pt>
                <c:pt idx="280">
                  <c:v>895185.7954441567</c:v>
                </c:pt>
                <c:pt idx="281">
                  <c:v>897755.7831976329</c:v>
                </c:pt>
                <c:pt idx="282">
                  <c:v>900333.1491256584</c:v>
                </c:pt>
                <c:pt idx="283">
                  <c:v>902917.9144102258</c:v>
                </c:pt>
                <c:pt idx="284">
                  <c:v>905510.1002941373</c:v>
                </c:pt>
                <c:pt idx="285">
                  <c:v>908109.7280811827</c:v>
                </c:pt>
                <c:pt idx="286">
                  <c:v>910716.8191363121</c:v>
                </c:pt>
                <c:pt idx="287">
                  <c:v>913331.3948858121</c:v>
                </c:pt>
                <c:pt idx="288">
                  <c:v>915953.476817482</c:v>
                </c:pt>
                <c:pt idx="289">
                  <c:v>918583.086480811</c:v>
                </c:pt>
                <c:pt idx="290">
                  <c:v>921220.2454871545</c:v>
                </c:pt>
                <c:pt idx="291">
                  <c:v>923864.9755099107</c:v>
                </c:pt>
                <c:pt idx="292">
                  <c:v>926517.298284702</c:v>
                </c:pt>
                <c:pt idx="293">
                  <c:v>929177.2356095501</c:v>
                </c:pt>
                <c:pt idx="294">
                  <c:v>931844.8093450567</c:v>
                </c:pt>
                <c:pt idx="295">
                  <c:v>934520.0414145835</c:v>
                </c:pt>
                <c:pt idx="296">
                  <c:v>937202.9538044322</c:v>
                </c:pt>
                <c:pt idx="297">
                  <c:v>939893.5685640239</c:v>
                </c:pt>
                <c:pt idx="298">
                  <c:v>942591.9078060827</c:v>
                </c:pt>
                <c:pt idx="299">
                  <c:v>945297.9937068154</c:v>
                </c:pt>
                <c:pt idx="300">
                  <c:v>948011.8485060936</c:v>
                </c:pt>
                <c:pt idx="301">
                  <c:v>950733.4945076396</c:v>
                </c:pt>
                <c:pt idx="302">
                  <c:v>953462.9540792048</c:v>
                </c:pt>
                <c:pt idx="303">
                  <c:v>956200.2496527577</c:v>
                </c:pt>
                <c:pt idx="304">
                  <c:v>958945.4037246666</c:v>
                </c:pt>
                <c:pt idx="305">
                  <c:v>961698.438855884</c:v>
                </c:pt>
                <c:pt idx="306">
                  <c:v>964459.3776721335</c:v>
                </c:pt>
                <c:pt idx="307">
                  <c:v>967228.2428640939</c:v>
                </c:pt>
                <c:pt idx="308">
                  <c:v>970005.057187587</c:v>
                </c:pt>
                <c:pt idx="309">
                  <c:v>972789.8434637649</c:v>
                </c:pt>
                <c:pt idx="310">
                  <c:v>975582.6245792959</c:v>
                </c:pt>
                <c:pt idx="311">
                  <c:v>978383.4234865536</c:v>
                </c:pt>
                <c:pt idx="312">
                  <c:v>981192.2632038071</c:v>
                </c:pt>
                <c:pt idx="313">
                  <c:v>984009.1668154066</c:v>
                </c:pt>
                <c:pt idx="314">
                  <c:v>986834.1574719766</c:v>
                </c:pt>
                <c:pt idx="315">
                  <c:v>989667.2583906043</c:v>
                </c:pt>
                <c:pt idx="316">
                  <c:v>992508.4928550294</c:v>
                </c:pt>
                <c:pt idx="317">
                  <c:v>995357.8842158398</c:v>
                </c:pt>
                <c:pt idx="318">
                  <c:v>998215.4558906581</c:v>
                </c:pt>
                <c:pt idx="319">
                  <c:v>1001081.231364337</c:v>
                </c:pt>
                <c:pt idx="320">
                  <c:v>1003955.2341891525</c:v>
                </c:pt>
                <c:pt idx="321">
                  <c:v>1006837.4879849964</c:v>
                </c:pt>
                <c:pt idx="322">
                  <c:v>1009728.0164395709</c:v>
                </c:pt>
                <c:pt idx="323">
                  <c:v>1012626.843308583</c:v>
                </c:pt>
                <c:pt idx="324">
                  <c:v>1015533.9924159403</c:v>
                </c:pt>
                <c:pt idx="325">
                  <c:v>1018449.487653946</c:v>
                </c:pt>
                <c:pt idx="326">
                  <c:v>1021373.3529834959</c:v>
                </c:pt>
                <c:pt idx="327">
                  <c:v>1024305.6124342751</c:v>
                </c:pt>
                <c:pt idx="328">
                  <c:v>1027246.2901049559</c:v>
                </c:pt>
                <c:pt idx="329">
                  <c:v>1030195.4101633943</c:v>
                </c:pt>
                <c:pt idx="330">
                  <c:v>1033152.9968468309</c:v>
                </c:pt>
                <c:pt idx="331">
                  <c:v>1036119.0744620886</c:v>
                </c:pt>
                <c:pt idx="332">
                  <c:v>1039093.6673857726</c:v>
                </c:pt>
                <c:pt idx="333">
                  <c:v>1042076.8000644713</c:v>
                </c:pt>
                <c:pt idx="334">
                  <c:v>1045068.4970149557</c:v>
                </c:pt>
                <c:pt idx="335">
                  <c:v>1048068.7828243832</c:v>
                </c:pt>
                <c:pt idx="336">
                  <c:v>1051077.682150498</c:v>
                </c:pt>
                <c:pt idx="337">
                  <c:v>1054095.2197218337</c:v>
                </c:pt>
                <c:pt idx="338">
                  <c:v>1057121.4203379182</c:v>
                </c:pt>
                <c:pt idx="339">
                  <c:v>1060156.3088694746</c:v>
                </c:pt>
                <c:pt idx="340">
                  <c:v>1063199.9102586291</c:v>
                </c:pt>
                <c:pt idx="341">
                  <c:v>1066252.2495191128</c:v>
                </c:pt>
                <c:pt idx="342">
                  <c:v>1069313.35173647</c:v>
                </c:pt>
                <c:pt idx="343">
                  <c:v>1072383.2420682616</c:v>
                </c:pt>
                <c:pt idx="344">
                  <c:v>1075461.9457442746</c:v>
                </c:pt>
                <c:pt idx="345">
                  <c:v>1078549.4880667275</c:v>
                </c:pt>
                <c:pt idx="346">
                  <c:v>1081645.8944104789</c:v>
                </c:pt>
                <c:pt idx="347">
                  <c:v>1084751.1902232368</c:v>
                </c:pt>
                <c:pt idx="348">
                  <c:v>1087865.401025765</c:v>
                </c:pt>
                <c:pt idx="349">
                  <c:v>1090988.552412098</c:v>
                </c:pt>
                <c:pt idx="350">
                  <c:v>1094120.6700497451</c:v>
                </c:pt>
                <c:pt idx="351">
                  <c:v>1097261.779679906</c:v>
                </c:pt>
                <c:pt idx="352">
                  <c:v>1100411.9071176809</c:v>
                </c:pt>
                <c:pt idx="353">
                  <c:v>1103571.0782522815</c:v>
                </c:pt>
                <c:pt idx="354">
                  <c:v>1106739.3190472461</c:v>
                </c:pt>
                <c:pt idx="355">
                  <c:v>1109916.6555406505</c:v>
                </c:pt>
                <c:pt idx="356">
                  <c:v>1113103.113845324</c:v>
                </c:pt>
                <c:pt idx="357">
                  <c:v>1116298.720149063</c:v>
                </c:pt>
                <c:pt idx="358">
                  <c:v>1119503.5007148457</c:v>
                </c:pt>
                <c:pt idx="359">
                  <c:v>1122717.48188105</c:v>
                </c:pt>
                <c:pt idx="360">
                  <c:v>1125940.6900616672</c:v>
                </c:pt>
                <c:pt idx="361">
                  <c:v>1129173.151746521</c:v>
                </c:pt>
                <c:pt idx="362">
                  <c:v>1132414.893501486</c:v>
                </c:pt>
                <c:pt idx="363">
                  <c:v>1135665.941968703</c:v>
                </c:pt>
                <c:pt idx="364">
                  <c:v>1138926.3238667992</c:v>
                </c:pt>
                <c:pt idx="365">
                  <c:v>1142196.0659911116</c:v>
                </c:pt>
                <c:pt idx="366">
                  <c:v>1145475.1952139</c:v>
                </c:pt>
                <c:pt idx="367">
                  <c:v>1148763.738484573</c:v>
                </c:pt>
                <c:pt idx="368">
                  <c:v>1152061.7228299105</c:v>
                </c:pt>
                <c:pt idx="369">
                  <c:v>1155369.1753542798</c:v>
                </c:pt>
                <c:pt idx="370">
                  <c:v>1158686.1232398653</c:v>
                </c:pt>
                <c:pt idx="371">
                  <c:v>1162012.5937468866</c:v>
                </c:pt>
                <c:pt idx="372">
                  <c:v>1165348.614213825</c:v>
                </c:pt>
                <c:pt idx="373">
                  <c:v>1168694.2120576494</c:v>
                </c:pt>
                <c:pt idx="374">
                  <c:v>1172049.4147740381</c:v>
                </c:pt>
                <c:pt idx="375">
                  <c:v>1175414.2499376072</c:v>
                </c:pt>
                <c:pt idx="376">
                  <c:v>1178788.7452021374</c:v>
                </c:pt>
                <c:pt idx="377">
                  <c:v>1182172.9283008003</c:v>
                </c:pt>
                <c:pt idx="378">
                  <c:v>1185566.827046386</c:v>
                </c:pt>
                <c:pt idx="379">
                  <c:v>1188970.4693315334</c:v>
                </c:pt>
                <c:pt idx="380">
                  <c:v>1192383.883128957</c:v>
                </c:pt>
                <c:pt idx="381">
                  <c:v>1195807.0964916795</c:v>
                </c:pt>
                <c:pt idx="382">
                  <c:v>1199240.1375532604</c:v>
                </c:pt>
                <c:pt idx="383">
                  <c:v>1202683.0345280273</c:v>
                </c:pt>
                <c:pt idx="384">
                  <c:v>1206135.815711309</c:v>
                </c:pt>
                <c:pt idx="385">
                  <c:v>1209598.5094796668</c:v>
                </c:pt>
                <c:pt idx="386">
                  <c:v>1213071.1442911292</c:v>
                </c:pt>
                <c:pt idx="387">
                  <c:v>1216553.7486854233</c:v>
                </c:pt>
                <c:pt idx="388">
                  <c:v>1220046.3512842122</c:v>
                </c:pt>
                <c:pt idx="389">
                  <c:v>1223548.9807913282</c:v>
                </c:pt>
                <c:pt idx="390">
                  <c:v>1227061.6659930095</c:v>
                </c:pt>
                <c:pt idx="391">
                  <c:v>1230584.4357581367</c:v>
                </c:pt>
                <c:pt idx="392">
                  <c:v>1234117.3190384705</c:v>
                </c:pt>
                <c:pt idx="393">
                  <c:v>1237660.3448688884</c:v>
                </c:pt>
                <c:pt idx="394">
                  <c:v>1241213.5423676241</c:v>
                </c:pt>
                <c:pt idx="395">
                  <c:v>1244776.9407365082</c:v>
                </c:pt>
                <c:pt idx="396">
                  <c:v>1248350.5692612045</c:v>
                </c:pt>
                <c:pt idx="397">
                  <c:v>1251934.4573114554</c:v>
                </c:pt>
                <c:pt idx="398">
                  <c:v>1255528.6343413186</c:v>
                </c:pt>
                <c:pt idx="399">
                  <c:v>1259133.129889413</c:v>
                </c:pt>
                <c:pt idx="400">
                  <c:v>1262747.9735791595</c:v>
                </c:pt>
                <c:pt idx="401">
                  <c:v>1266373.1951190245</c:v>
                </c:pt>
                <c:pt idx="402">
                  <c:v>1270008.8243027646</c:v>
                </c:pt>
                <c:pt idx="403">
                  <c:v>1273654.8910096716</c:v>
                </c:pt>
                <c:pt idx="404">
                  <c:v>1277311.4252048167</c:v>
                </c:pt>
                <c:pt idx="405">
                  <c:v>1280978.4569392991</c:v>
                </c:pt>
                <c:pt idx="406">
                  <c:v>1284656.0163504912</c:v>
                </c:pt>
                <c:pt idx="407">
                  <c:v>1288344.1336622855</c:v>
                </c:pt>
                <c:pt idx="408">
                  <c:v>1292042.8391853466</c:v>
                </c:pt>
                <c:pt idx="409">
                  <c:v>1295752.163317356</c:v>
                </c:pt>
                <c:pt idx="410">
                  <c:v>1299472.1365432644</c:v>
                </c:pt>
                <c:pt idx="411">
                  <c:v>1303202.7894355424</c:v>
                </c:pt>
                <c:pt idx="412">
                  <c:v>1306944.1526544297</c:v>
                </c:pt>
                <c:pt idx="413">
                  <c:v>1310696.2569481903</c:v>
                </c:pt>
                <c:pt idx="414">
                  <c:v>1314459.1331533615</c:v>
                </c:pt>
                <c:pt idx="415">
                  <c:v>1318232.8121950098</c:v>
                </c:pt>
                <c:pt idx="416">
                  <c:v>1322017.325086985</c:v>
                </c:pt>
                <c:pt idx="417">
                  <c:v>1325812.7029321746</c:v>
                </c:pt>
                <c:pt idx="418">
                  <c:v>1329618.9769227582</c:v>
                </c:pt>
                <c:pt idx="419">
                  <c:v>1333436.1783404653</c:v>
                </c:pt>
                <c:pt idx="420">
                  <c:v>1337264.3385568336</c:v>
                </c:pt>
                <c:pt idx="421">
                  <c:v>1341103.4890334634</c:v>
                </c:pt>
              </c:numCache>
            </c:numRef>
          </c:yVal>
          <c:smooth val="1"/>
        </c:ser>
        <c:axId val="19722033"/>
        <c:axId val="43280570"/>
      </c:scatterChart>
      <c:valAx>
        <c:axId val="1972203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3280570"/>
        <c:crosses val="autoZero"/>
        <c:crossBetween val="midCat"/>
        <c:dispUnits/>
        <c:minorUnit val="1"/>
      </c:valAx>
      <c:valAx>
        <c:axId val="43280570"/>
        <c:scaling>
          <c:orientation val="minMax"/>
          <c:max val="14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1972203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0.053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225"/>
          <c:y val="0.01475"/>
          <c:w val="0.336"/>
          <c:h val="0.16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5D3BB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36</xdr:row>
      <xdr:rowOff>95250</xdr:rowOff>
    </xdr:from>
    <xdr:to>
      <xdr:col>8</xdr:col>
      <xdr:colOff>95250</xdr:colOff>
      <xdr:row>57</xdr:row>
      <xdr:rowOff>0</xdr:rowOff>
    </xdr:to>
    <xdr:graphicFrame>
      <xdr:nvGraphicFramePr>
        <xdr:cNvPr id="1" name="Values"/>
        <xdr:cNvGraphicFramePr/>
      </xdr:nvGraphicFramePr>
      <xdr:xfrm>
        <a:off x="66675" y="6438900"/>
        <a:ext cx="5953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10</xdr:row>
      <xdr:rowOff>95250</xdr:rowOff>
    </xdr:from>
    <xdr:to>
      <xdr:col>9</xdr:col>
      <xdr:colOff>352425</xdr:colOff>
      <xdr:row>20</xdr:row>
      <xdr:rowOff>95250</xdr:rowOff>
    </xdr:to>
    <xdr:sp>
      <xdr:nvSpPr>
        <xdr:cNvPr id="2" name="Rectangle 28"/>
        <xdr:cNvSpPr>
          <a:spLocks/>
        </xdr:cNvSpPr>
      </xdr:nvSpPr>
      <xdr:spPr>
        <a:xfrm>
          <a:off x="3619500" y="2228850"/>
          <a:ext cx="32670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419100</xdr:colOff>
      <xdr:row>0</xdr:row>
      <xdr:rowOff>638175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1160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K63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2.00390625" style="8" customWidth="1"/>
    <col min="2" max="2" width="29.140625" style="8" customWidth="1"/>
    <col min="3" max="3" width="7.00390625" style="8" customWidth="1"/>
    <col min="4" max="4" width="11.421875" style="8" customWidth="1"/>
    <col min="5" max="5" width="10.00390625" style="8" customWidth="1"/>
    <col min="6" max="6" width="10.57421875" style="8" customWidth="1"/>
    <col min="7" max="7" width="9.57421875" style="8" customWidth="1"/>
    <col min="8" max="9" width="9.140625" style="8" customWidth="1"/>
    <col min="10" max="10" width="7.7109375" style="8" customWidth="1"/>
    <col min="11" max="16384" width="9.140625" style="8" customWidth="1"/>
  </cols>
  <sheetData>
    <row r="1" ht="53.25" customHeight="1"/>
    <row r="2" ht="12.75">
      <c r="B2" s="8" t="s">
        <v>35</v>
      </c>
    </row>
    <row r="3" ht="12.75">
      <c r="B3" s="8" t="s">
        <v>32</v>
      </c>
    </row>
    <row r="4" ht="12.75">
      <c r="B4" s="8" t="s">
        <v>33</v>
      </c>
    </row>
    <row r="5" ht="12.75">
      <c r="B5" s="8" t="s">
        <v>36</v>
      </c>
    </row>
    <row r="6" ht="12.75">
      <c r="B6" s="8" t="s">
        <v>34</v>
      </c>
    </row>
    <row r="7" ht="12.75">
      <c r="B7" s="8" t="s">
        <v>37</v>
      </c>
    </row>
    <row r="11" ht="12.75">
      <c r="B11" s="13" t="s">
        <v>30</v>
      </c>
    </row>
    <row r="12" ht="12.75">
      <c r="F12" s="13" t="s">
        <v>31</v>
      </c>
    </row>
    <row r="13" spans="2:4" ht="12.75">
      <c r="B13" s="8" t="s">
        <v>27</v>
      </c>
      <c r="D13" s="14">
        <v>400000</v>
      </c>
    </row>
    <row r="14" spans="2:5" ht="12.75">
      <c r="B14" s="8" t="s">
        <v>61</v>
      </c>
      <c r="D14" s="14">
        <v>100000</v>
      </c>
      <c r="E14" s="37">
        <f>Mortvalyr0+(MthyIncStrm*Years*12)</f>
        <v>130000</v>
      </c>
    </row>
    <row r="15" spans="2:5" ht="12.75">
      <c r="B15" s="8" t="s">
        <v>63</v>
      </c>
      <c r="D15" s="42">
        <v>500</v>
      </c>
      <c r="E15" s="38">
        <f>(Propvalyr0-Mortvalyr0)/12</f>
        <v>25000</v>
      </c>
    </row>
    <row r="16" spans="2:5" ht="12.75">
      <c r="B16" s="8" t="s">
        <v>64</v>
      </c>
      <c r="D16" s="43">
        <v>5</v>
      </c>
      <c r="E16" s="38">
        <f>MthyIncStrm*Years</f>
        <v>2500</v>
      </c>
    </row>
    <row r="17" spans="2:4" ht="12.75">
      <c r="B17" s="8" t="s">
        <v>62</v>
      </c>
      <c r="D17" s="39">
        <f>Mortvalyr0+(MthyIncStrm*Years*12)</f>
        <v>130000</v>
      </c>
    </row>
    <row r="18" spans="2:4" ht="12.75">
      <c r="B18" s="8" t="s">
        <v>60</v>
      </c>
      <c r="D18" s="40">
        <f>Morttotal/Propvalyr0</f>
        <v>0.325</v>
      </c>
    </row>
    <row r="19" spans="2:4" ht="12.75">
      <c r="B19" s="8" t="s">
        <v>2</v>
      </c>
      <c r="D19" s="15">
        <v>0.0832</v>
      </c>
    </row>
    <row r="20" spans="2:4" ht="12.75">
      <c r="B20" s="8" t="s">
        <v>23</v>
      </c>
      <c r="D20" s="14">
        <v>12</v>
      </c>
    </row>
    <row r="21" spans="2:4" ht="12.75">
      <c r="B21" s="8" t="s">
        <v>28</v>
      </c>
      <c r="D21" s="14">
        <v>1200</v>
      </c>
    </row>
    <row r="22" spans="2:5" ht="12.75">
      <c r="B22" s="8" t="s">
        <v>52</v>
      </c>
      <c r="D22" s="28">
        <v>0.035</v>
      </c>
      <c r="E22" s="13">
        <f>IF(Setown=TRUE,"←  Enter your value","")</f>
      </c>
    </row>
    <row r="23" ht="12.75">
      <c r="E23" s="32"/>
    </row>
    <row r="24" spans="2:5" ht="12.75">
      <c r="B24" s="13" t="s">
        <v>53</v>
      </c>
      <c r="D24" s="41">
        <f>IF(Past35=TRUE,"&gt;35",Lasyyr1)</f>
        <v>23</v>
      </c>
      <c r="E24" s="13" t="s">
        <v>54</v>
      </c>
    </row>
    <row r="26" spans="2:11" ht="12.75">
      <c r="B26" s="25" t="s">
        <v>29</v>
      </c>
      <c r="D26" s="9" t="s">
        <v>5</v>
      </c>
      <c r="E26" s="9" t="s">
        <v>15</v>
      </c>
      <c r="F26" s="9" t="s">
        <v>16</v>
      </c>
      <c r="G26" s="9" t="s">
        <v>18</v>
      </c>
      <c r="K26" s="25"/>
    </row>
    <row r="27" spans="4:7" ht="12.75">
      <c r="D27" s="8">
        <v>0</v>
      </c>
      <c r="E27" s="10">
        <f>ROUND(E46,-3)</f>
        <v>101000</v>
      </c>
      <c r="F27" s="10">
        <f>ROUND(F46,-3)</f>
        <v>299000</v>
      </c>
      <c r="G27" s="10">
        <f aca="true" t="shared" si="0" ref="G27:G32">IF($F46&gt;0,ROUND(G46,-3),"NA")</f>
        <v>400000</v>
      </c>
    </row>
    <row r="28" spans="2:11" ht="12.75">
      <c r="B28" s="31" t="s">
        <v>38</v>
      </c>
      <c r="D28" s="8">
        <v>5</v>
      </c>
      <c r="E28" s="10">
        <f aca="true" t="shared" si="1" ref="E28:F32">IF($F47&gt;0,ROUND(E47,-3),"NA")</f>
        <v>191000</v>
      </c>
      <c r="F28" s="10">
        <f t="shared" si="1"/>
        <v>284000</v>
      </c>
      <c r="G28" s="10">
        <f t="shared" si="0"/>
        <v>475000</v>
      </c>
      <c r="H28" s="23"/>
      <c r="J28" s="19"/>
      <c r="K28" s="31"/>
    </row>
    <row r="29" spans="2:11" ht="12.75">
      <c r="B29" s="31" t="s">
        <v>39</v>
      </c>
      <c r="D29" s="8">
        <v>10</v>
      </c>
      <c r="E29" s="10">
        <f t="shared" si="1"/>
        <v>291000</v>
      </c>
      <c r="F29" s="10">
        <f t="shared" si="1"/>
        <v>273000</v>
      </c>
      <c r="G29" s="10">
        <f t="shared" si="0"/>
        <v>564000</v>
      </c>
      <c r="H29" s="23"/>
      <c r="J29" s="19"/>
      <c r="K29" s="31"/>
    </row>
    <row r="30" spans="2:11" ht="12.75">
      <c r="B30" s="31" t="s">
        <v>40</v>
      </c>
      <c r="D30" s="8">
        <v>15</v>
      </c>
      <c r="E30" s="10">
        <f t="shared" si="1"/>
        <v>441000</v>
      </c>
      <c r="F30" s="10">
        <f t="shared" si="1"/>
        <v>229000</v>
      </c>
      <c r="G30" s="10">
        <f t="shared" si="0"/>
        <v>670000</v>
      </c>
      <c r="H30" s="23"/>
      <c r="J30" s="24"/>
      <c r="K30" s="31"/>
    </row>
    <row r="31" spans="2:11" ht="12.75">
      <c r="B31" s="31"/>
      <c r="D31" s="8">
        <v>20</v>
      </c>
      <c r="E31" s="10">
        <f t="shared" si="1"/>
        <v>670000</v>
      </c>
      <c r="F31" s="10">
        <f t="shared" si="1"/>
        <v>126000</v>
      </c>
      <c r="G31" s="10">
        <f t="shared" si="0"/>
        <v>796000</v>
      </c>
      <c r="H31" s="23"/>
      <c r="K31" s="31"/>
    </row>
    <row r="32" spans="2:11" ht="12.75">
      <c r="B32" s="31" t="s">
        <v>41</v>
      </c>
      <c r="D32" s="8">
        <v>25</v>
      </c>
      <c r="E32" s="10" t="str">
        <f t="shared" si="1"/>
        <v>NA</v>
      </c>
      <c r="F32" s="10" t="str">
        <f t="shared" si="1"/>
        <v>NA</v>
      </c>
      <c r="G32" s="10" t="str">
        <f t="shared" si="0"/>
        <v>NA</v>
      </c>
      <c r="H32" s="23"/>
      <c r="K32" s="31"/>
    </row>
    <row r="33" spans="2:11" ht="12.75">
      <c r="B33" s="31" t="s">
        <v>42</v>
      </c>
      <c r="D33" s="8">
        <v>30</v>
      </c>
      <c r="E33" s="10" t="str">
        <f aca="true" t="shared" si="2" ref="E33:G34">IF($F52&gt;0,ROUND(E52,-3),"NA")</f>
        <v>NA</v>
      </c>
      <c r="F33" s="10" t="str">
        <f t="shared" si="2"/>
        <v>NA</v>
      </c>
      <c r="G33" s="10" t="str">
        <f t="shared" si="2"/>
        <v>NA</v>
      </c>
      <c r="K33" s="31"/>
    </row>
    <row r="34" spans="4:7" ht="12.75">
      <c r="D34" s="8">
        <v>35</v>
      </c>
      <c r="E34" s="10" t="str">
        <f t="shared" si="2"/>
        <v>NA</v>
      </c>
      <c r="F34" s="10" t="str">
        <f t="shared" si="2"/>
        <v>NA</v>
      </c>
      <c r="G34" s="10" t="str">
        <f t="shared" si="2"/>
        <v>NA</v>
      </c>
    </row>
    <row r="35" spans="4:8" ht="12.75">
      <c r="D35" s="19"/>
      <c r="E35" s="19"/>
      <c r="F35" s="19"/>
      <c r="G35" s="19"/>
      <c r="H35" s="19"/>
    </row>
    <row r="37" ht="12.75"/>
    <row r="38" ht="12.75"/>
    <row r="39" ht="12.75"/>
    <row r="40" ht="12.75"/>
    <row r="41" spans="4:8" ht="12.75">
      <c r="D41" s="19"/>
      <c r="E41" s="19" t="s">
        <v>17</v>
      </c>
      <c r="F41" s="19">
        <f>Lastyr</f>
        <v>23</v>
      </c>
      <c r="G41" s="19"/>
      <c r="H41" s="19"/>
    </row>
    <row r="42" spans="4:8" ht="12.75">
      <c r="D42" s="19"/>
      <c r="E42" s="19" t="s">
        <v>20</v>
      </c>
      <c r="F42" s="29">
        <f>ROUND(Maxvalue,-5)+100000</f>
        <v>1400000</v>
      </c>
      <c r="G42" s="19"/>
      <c r="H42" s="19"/>
    </row>
    <row r="43" spans="4:11" ht="12.75">
      <c r="D43" s="19"/>
      <c r="E43" s="19" t="s">
        <v>51</v>
      </c>
      <c r="F43" s="35">
        <f>Warning</f>
        <v>0.08499999999999999</v>
      </c>
      <c r="G43" s="19"/>
      <c r="H43" s="19"/>
      <c r="J43" s="19"/>
      <c r="K43" s="19"/>
    </row>
    <row r="44" spans="4:11" ht="12.75">
      <c r="D44" s="30" t="s">
        <v>5</v>
      </c>
      <c r="E44" s="30" t="s">
        <v>21</v>
      </c>
      <c r="F44" s="30" t="s">
        <v>16</v>
      </c>
      <c r="G44" s="30" t="s">
        <v>18</v>
      </c>
      <c r="H44" s="19"/>
      <c r="J44" s="19"/>
      <c r="K44" s="19"/>
    </row>
    <row r="45" spans="4:11" ht="12.75">
      <c r="D45" s="30"/>
      <c r="E45" s="30"/>
      <c r="F45" s="30"/>
      <c r="G45" s="30"/>
      <c r="H45" s="19"/>
      <c r="J45" s="19"/>
      <c r="K45" s="19"/>
    </row>
    <row r="46" spans="4:11" ht="12.75">
      <c r="D46" s="19">
        <v>0</v>
      </c>
      <c r="E46" s="29">
        <f>Mortvalyr0+Estfee</f>
        <v>101200</v>
      </c>
      <c r="F46" s="29">
        <f>Propvalyr0-E46</f>
        <v>298800</v>
      </c>
      <c r="G46" s="29">
        <f aca="true" t="shared" si="3" ref="G46:G51">E46+F46</f>
        <v>400000</v>
      </c>
      <c r="H46" s="19"/>
      <c r="J46" s="19"/>
      <c r="K46" s="19"/>
    </row>
    <row r="47" spans="4:8" ht="12.75">
      <c r="D47" s="19">
        <v>5</v>
      </c>
      <c r="E47" s="29">
        <f aca="true" t="shared" si="4" ref="E47:E53">VLOOKUP(($D47),Workings,8)</f>
        <v>191434.2230167439</v>
      </c>
      <c r="F47" s="29">
        <f aca="true" t="shared" si="5" ref="F47:F53">VLOOKUP($D47,Workings,9)</f>
        <v>283640.2992420059</v>
      </c>
      <c r="G47" s="29">
        <f t="shared" si="3"/>
        <v>475074.5222587498</v>
      </c>
      <c r="H47" s="19"/>
    </row>
    <row r="48" spans="4:8" ht="12.75">
      <c r="D48" s="19">
        <v>10</v>
      </c>
      <c r="E48" s="29">
        <f t="shared" si="4"/>
        <v>290843.3988512889</v>
      </c>
      <c r="F48" s="29">
        <f t="shared" si="5"/>
        <v>273396.1053971593</v>
      </c>
      <c r="G48" s="29">
        <f t="shared" si="3"/>
        <v>564239.5042484482</v>
      </c>
      <c r="H48" s="19"/>
    </row>
    <row r="49" spans="4:8" ht="12.75">
      <c r="D49" s="19">
        <v>15</v>
      </c>
      <c r="E49" s="29">
        <f t="shared" si="4"/>
        <v>441460.4427599595</v>
      </c>
      <c r="F49" s="29">
        <f t="shared" si="5"/>
        <v>228679.08954090392</v>
      </c>
      <c r="G49" s="29">
        <f t="shared" si="3"/>
        <v>670139.5323008634</v>
      </c>
      <c r="H49" s="19"/>
    </row>
    <row r="50" spans="4:8" ht="12.75">
      <c r="D50" s="19">
        <v>20</v>
      </c>
      <c r="E50" s="29">
        <f t="shared" si="4"/>
        <v>669609.8481508832</v>
      </c>
      <c r="F50" s="29">
        <f t="shared" si="5"/>
        <v>126305.69723545341</v>
      </c>
      <c r="G50" s="29">
        <f t="shared" si="3"/>
        <v>795915.5453863366</v>
      </c>
      <c r="H50" s="19"/>
    </row>
    <row r="51" spans="4:8" ht="12.75">
      <c r="D51" s="19">
        <v>25</v>
      </c>
      <c r="E51" s="29">
        <f t="shared" si="4"/>
        <v>1015141.7218291414</v>
      </c>
      <c r="F51" s="29">
        <f t="shared" si="5"/>
        <v>-69843.72812232596</v>
      </c>
      <c r="G51" s="29">
        <f t="shared" si="3"/>
        <v>945297.9937068154</v>
      </c>
      <c r="H51" s="19"/>
    </row>
    <row r="52" spans="4:8" ht="12.75">
      <c r="D52" s="19">
        <v>30</v>
      </c>
      <c r="E52" s="29">
        <f t="shared" si="4"/>
        <v>1538380.363661512</v>
      </c>
      <c r="F52" s="29">
        <f t="shared" si="5"/>
        <v>-415662.8817804621</v>
      </c>
      <c r="G52" s="29">
        <f>E52+F52</f>
        <v>1122717.48188105</v>
      </c>
      <c r="H52" s="19"/>
    </row>
    <row r="53" spans="4:8" ht="12.75">
      <c r="D53" s="8">
        <v>35</v>
      </c>
      <c r="E53" s="29">
        <f t="shared" si="4"/>
        <v>2330642.4524593796</v>
      </c>
      <c r="F53" s="29">
        <f t="shared" si="5"/>
        <v>-997206.2741189143</v>
      </c>
      <c r="G53" s="29">
        <f>E53+F53</f>
        <v>1333436.1783404653</v>
      </c>
      <c r="H53" s="19"/>
    </row>
    <row r="54" ht="12.75"/>
    <row r="55" spans="4:5" ht="12.75">
      <c r="D55" s="19" t="s">
        <v>49</v>
      </c>
      <c r="E55" s="34" t="b">
        <v>0</v>
      </c>
    </row>
    <row r="56" ht="12.75"/>
    <row r="57" ht="12.75"/>
    <row r="58" ht="12.75"/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</sheetData>
  <sheetProtection password="ECC0" sheet="1"/>
  <conditionalFormatting sqref="D22">
    <cfRule type="expression" priority="1" dxfId="0" stopIfTrue="1">
      <formula>Setown=TRUE</formula>
    </cfRule>
    <cfRule type="expression" priority="2" dxfId="1" stopIfTrue="1">
      <formula>Setown=FALSE</formula>
    </cfRule>
  </conditionalFormatting>
  <conditionalFormatting sqref="D24">
    <cfRule type="expression" priority="3" dxfId="2" stopIfTrue="1">
      <formula>Past25=TRUE</formula>
    </cfRule>
  </conditionalFormatting>
  <dataValidations count="9">
    <dataValidation errorStyle="warning" type="decimal" operator="lessThanOrEqual" allowBlank="1" showInputMessage="1" showErrorMessage="1" errorTitle="Warning" error="This is a very high value!" sqref="D22">
      <formula1>F43</formula1>
    </dataValidation>
    <dataValidation type="decimal" operator="greaterThanOrEqual" allowBlank="1" showErrorMessage="1" errorTitle="Invalid Input" error="Please enter a value greater than or equal to zero." sqref="D20:D21">
      <formula1>0</formula1>
    </dataValidation>
    <dataValidation type="decimal" allowBlank="1" showErrorMessage="1" promptTitle="Invalid Input" prompt="Please enter a value in the range 0%-99%." errorTitle="Invalid Input" error="Please enter a value in the range 0%-99%." sqref="D19">
      <formula1>0</formula1>
      <formula2>1</formula2>
    </dataValidation>
    <dataValidation type="decimal" allowBlank="1" showErrorMessage="1" errorTitle="Invalid Input" error="This will cause the value of your loan to exceed the value of your home." sqref="D14">
      <formula1>0</formula1>
      <formula2>Propvalyr0-(MthyIncStrm*Years*12)</formula2>
    </dataValidation>
    <dataValidation type="whole" allowBlank="1" showInputMessage="1" showErrorMessage="1" sqref="E14">
      <formula1>0</formula1>
      <formula2>Propvalyr0</formula2>
    </dataValidation>
    <dataValidation type="custom" allowBlank="1" showInputMessage="1" showErrorMessage="1" errorTitle="Invalid Input" error="This will cause the value of your loan to exceed the value of your home." sqref="D15">
      <formula1>MY&lt;=PM</formula1>
    </dataValidation>
    <dataValidation type="decimal" operator="greaterThanOrEqual" allowBlank="1" showErrorMessage="1" errorTitle="Invalid Input" error="The value of your home does not support the income you have selected." sqref="D13">
      <formula1>Mortvalyr0+(MthyIncStrm*Years*12)</formula1>
    </dataValidation>
    <dataValidation type="decimal" allowBlank="1" showInputMessage="1" showErrorMessage="1" errorTitle="Invalid Input" error="This will cause the value of your loan to exceed the value of your home." sqref="D17">
      <formula1>0</formula1>
      <formula2>(Propvalyr0-Mortvalyr0)/(MthyIncStrm*12)</formula2>
    </dataValidation>
    <dataValidation type="custom" allowBlank="1" showInputMessage="1" showErrorMessage="1" errorTitle="Invalid Input" error="This will cause the value of your loan to exceed the value of your home." sqref="D16">
      <formula1>MY&lt;=PM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3.421875" style="8" customWidth="1"/>
    <col min="2" max="2" width="20.28125" style="8" customWidth="1"/>
    <col min="3" max="3" width="9.00390625" style="8" customWidth="1"/>
    <col min="4" max="4" width="11.7109375" style="8" customWidth="1"/>
    <col min="5" max="16384" width="9.140625" style="8" customWidth="1"/>
  </cols>
  <sheetData>
    <row r="1" ht="15.75">
      <c r="A1" s="11" t="s">
        <v>0</v>
      </c>
    </row>
    <row r="3" spans="1:4" ht="12.75">
      <c r="A3" s="13" t="s">
        <v>1</v>
      </c>
      <c r="D3" s="16">
        <v>0.025</v>
      </c>
    </row>
    <row r="5" spans="1:5" ht="12.75">
      <c r="A5" s="13" t="s">
        <v>48</v>
      </c>
      <c r="C5" s="27" t="s">
        <v>14</v>
      </c>
      <c r="D5" s="12" t="s">
        <v>12</v>
      </c>
      <c r="E5" s="12" t="s">
        <v>13</v>
      </c>
    </row>
    <row r="6" spans="2:5" ht="12.75">
      <c r="B6" s="8" t="s">
        <v>45</v>
      </c>
      <c r="C6" s="16">
        <v>-0.025</v>
      </c>
      <c r="D6" s="17" t="str">
        <f>"CPI "&amp;TEXT(C6,"+ ###.0%;- ###.0%;")</f>
        <v>CPI - 2.5%</v>
      </c>
      <c r="E6" s="18">
        <f>CPIassum+C6</f>
        <v>0</v>
      </c>
    </row>
    <row r="7" spans="2:5" ht="12.75">
      <c r="B7" s="8" t="s">
        <v>46</v>
      </c>
      <c r="C7" s="16">
        <v>0.01</v>
      </c>
      <c r="D7" s="17" t="str">
        <f>"CPI "&amp;TEXT(C7,"+ ###.0%;- ###.0%;")</f>
        <v>CPI + 1.0%</v>
      </c>
      <c r="E7" s="18">
        <f>CPIassum+C7</f>
        <v>0.035</v>
      </c>
    </row>
    <row r="8" spans="2:5" ht="12.75">
      <c r="B8" s="8" t="s">
        <v>47</v>
      </c>
      <c r="C8" s="16">
        <v>0.045</v>
      </c>
      <c r="D8" s="17" t="str">
        <f>"CPI "&amp;TEXT(C8,"+ ###.0%;- ###.0%;")</f>
        <v>CPI + 4.5%</v>
      </c>
      <c r="E8" s="18">
        <f>CPIassum+C8</f>
        <v>0.07</v>
      </c>
    </row>
    <row r="9" spans="2:5" ht="12.75">
      <c r="B9" s="8" t="s">
        <v>50</v>
      </c>
      <c r="C9" s="16">
        <v>0.06</v>
      </c>
      <c r="D9" s="17" t="str">
        <f>"CPI "&amp;TEXT(C9,"+ ###.0%;- ###.0%;")</f>
        <v>CPI + 6.0%</v>
      </c>
      <c r="E9" s="18">
        <f>CPIassum+C9</f>
        <v>0.08499999999999999</v>
      </c>
    </row>
  </sheetData>
  <sheetProtection password="ECC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432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4.00390625" style="0" customWidth="1"/>
    <col min="5" max="5" width="11.28125" style="0" customWidth="1"/>
    <col min="6" max="6" width="11.8515625" style="0" customWidth="1"/>
    <col min="10" max="10" width="12.28125" style="0" customWidth="1"/>
    <col min="11" max="12" width="12.57421875" style="0" customWidth="1"/>
    <col min="13" max="13" width="4.140625" style="0" customWidth="1"/>
    <col min="14" max="14" width="12.57421875" style="0" customWidth="1"/>
    <col min="15" max="15" width="14.8515625" style="0" customWidth="1"/>
    <col min="16" max="16" width="10.7109375" style="0" customWidth="1"/>
  </cols>
  <sheetData>
    <row r="1" ht="15.75">
      <c r="A1" s="1" t="s">
        <v>22</v>
      </c>
    </row>
    <row r="3" spans="2:15" ht="12.75">
      <c r="B3" t="s">
        <v>3</v>
      </c>
      <c r="F3" s="3">
        <f>Loanintann/12</f>
        <v>0.006933333333333333</v>
      </c>
      <c r="J3" t="s">
        <v>11</v>
      </c>
      <c r="L3">
        <f>COUNTIF(K10:K431,"&gt;0")</f>
        <v>282</v>
      </c>
      <c r="N3" s="33" t="s">
        <v>55</v>
      </c>
      <c r="O3" t="b">
        <f>K430&gt;0</f>
        <v>0</v>
      </c>
    </row>
    <row r="4" spans="2:12" ht="12.75">
      <c r="B4" t="s">
        <v>10</v>
      </c>
      <c r="F4" s="3">
        <f>(1+CPIassum)^(1/12)-1</f>
        <v>0.002059836269842741</v>
      </c>
      <c r="J4" t="s">
        <v>17</v>
      </c>
      <c r="L4">
        <f>INT(L3/12)</f>
        <v>23</v>
      </c>
    </row>
    <row r="5" spans="2:13" ht="12.75">
      <c r="B5" t="s">
        <v>6</v>
      </c>
      <c r="F5" s="3">
        <f>(1+Houseinfval)^(1/12)-1</f>
        <v>0.002870898719076642</v>
      </c>
      <c r="J5" t="s">
        <v>26</v>
      </c>
      <c r="L5" s="4">
        <f>MAX(L10:L432)</f>
        <v>1344953.6613222787</v>
      </c>
      <c r="M5" s="4"/>
    </row>
    <row r="6" spans="2:6" ht="12.75">
      <c r="B6" t="s">
        <v>7</v>
      </c>
      <c r="E6" s="3"/>
      <c r="F6" s="2">
        <f>Mortvalyr0+Estfee</f>
        <v>101200</v>
      </c>
    </row>
    <row r="7" spans="5:6" ht="12.75">
      <c r="E7" s="3"/>
      <c r="F7" s="2"/>
    </row>
    <row r="8" spans="10:16" ht="12.75">
      <c r="J8" s="6" t="s">
        <v>25</v>
      </c>
      <c r="K8" s="6"/>
      <c r="L8" s="6"/>
      <c r="N8" s="20" t="s">
        <v>19</v>
      </c>
      <c r="O8" s="20"/>
      <c r="P8" s="20"/>
    </row>
    <row r="9" spans="2:17" ht="57.75" customHeight="1">
      <c r="B9" s="5" t="s">
        <v>4</v>
      </c>
      <c r="C9" s="5" t="s">
        <v>5</v>
      </c>
      <c r="D9" s="5" t="s">
        <v>5</v>
      </c>
      <c r="E9" s="5" t="s">
        <v>9</v>
      </c>
      <c r="F9" s="5" t="s">
        <v>59</v>
      </c>
      <c r="G9" s="5" t="s">
        <v>56</v>
      </c>
      <c r="H9" s="5" t="s">
        <v>8</v>
      </c>
      <c r="I9" s="5" t="s">
        <v>24</v>
      </c>
      <c r="J9" s="5" t="s">
        <v>57</v>
      </c>
      <c r="K9" s="5" t="s">
        <v>44</v>
      </c>
      <c r="L9" s="5" t="s">
        <v>43</v>
      </c>
      <c r="M9" s="5"/>
      <c r="N9" s="21" t="s">
        <v>15</v>
      </c>
      <c r="O9" s="21" t="s">
        <v>58</v>
      </c>
      <c r="P9" s="21" t="s">
        <v>43</v>
      </c>
      <c r="Q9" s="36"/>
    </row>
    <row r="10" spans="2:16" ht="12.75">
      <c r="B10">
        <v>1</v>
      </c>
      <c r="C10" s="7">
        <f>(B10)/12</f>
        <v>0.08333333333333333</v>
      </c>
      <c r="D10">
        <f>INT(C10)</f>
        <v>0</v>
      </c>
      <c r="E10" s="4">
        <f aca="true" t="shared" si="0" ref="E10:E73">Propvalyr0*(1+Houseinfmth)^(B10)</f>
        <v>401148.35948763066</v>
      </c>
      <c r="F10" s="4">
        <f>F6</f>
        <v>101200</v>
      </c>
      <c r="G10" s="4">
        <f aca="true" t="shared" si="1" ref="G10:G73">IF(C10&lt;=Years,MthyIncStrm,0)</f>
        <v>500</v>
      </c>
      <c r="H10" s="4">
        <f aca="true" t="shared" si="2" ref="H10:H73">(F10+G10)*Loanintmth</f>
        <v>705.12</v>
      </c>
      <c r="I10" s="4">
        <f aca="true" t="shared" si="3" ref="I10:I73">Monthfee*(1+CPImth)^B10</f>
        <v>12.024718035238113</v>
      </c>
      <c r="J10" s="4">
        <f>SUM(F10:I10)</f>
        <v>102417.14471803524</v>
      </c>
      <c r="K10" s="4">
        <f aca="true" t="shared" si="4" ref="K10:K73">E10-J10</f>
        <v>298731.2147695954</v>
      </c>
      <c r="L10" s="4">
        <f>J10+K10</f>
        <v>401148.35948763066</v>
      </c>
      <c r="M10" s="4"/>
      <c r="N10" s="22">
        <f aca="true" t="shared" si="5" ref="N10:N73">J10/(1+CPImth)^B10</f>
        <v>102206.61582374362</v>
      </c>
      <c r="O10" s="22">
        <f aca="true" t="shared" si="6" ref="O10:O73">K10/(1+CPImth)^B10</f>
        <v>298117.1422672914</v>
      </c>
      <c r="P10" s="22">
        <f>N10+O10</f>
        <v>400323.758091035</v>
      </c>
    </row>
    <row r="11" spans="2:16" ht="12.75">
      <c r="B11">
        <f>1+B10</f>
        <v>2</v>
      </c>
      <c r="C11" s="7">
        <f aca="true" t="shared" si="7" ref="C11:C74">(B11)/12</f>
        <v>0.16666666666666666</v>
      </c>
      <c r="D11">
        <f aca="true" t="shared" si="8" ref="D11:D21">INT(C11)</f>
        <v>0</v>
      </c>
      <c r="E11" s="4">
        <f t="shared" si="0"/>
        <v>402300.01579904335</v>
      </c>
      <c r="F11" s="4">
        <f>J10</f>
        <v>102417.14471803524</v>
      </c>
      <c r="G11" s="4">
        <f t="shared" si="1"/>
        <v>500</v>
      </c>
      <c r="H11" s="4">
        <f t="shared" si="2"/>
        <v>713.5588700450443</v>
      </c>
      <c r="I11" s="4">
        <f t="shared" si="3"/>
        <v>12.049486985581728</v>
      </c>
      <c r="J11" s="4">
        <f aca="true" t="shared" si="9" ref="J11:J74">SUM(F11:I11)</f>
        <v>103642.75307506586</v>
      </c>
      <c r="K11" s="4">
        <f t="shared" si="4"/>
        <v>298657.2627239775</v>
      </c>
      <c r="L11" s="4">
        <f aca="true" t="shared" si="10" ref="L11:L74">J11+K11</f>
        <v>402300.01579904335</v>
      </c>
      <c r="M11" s="4"/>
      <c r="N11" s="22">
        <f t="shared" si="5"/>
        <v>103217.09450277862</v>
      </c>
      <c r="O11" s="22">
        <f t="shared" si="6"/>
        <v>297430.68372754514</v>
      </c>
      <c r="P11" s="22">
        <f aca="true" t="shared" si="11" ref="P11:P74">N11+O11</f>
        <v>400647.77823032375</v>
      </c>
    </row>
    <row r="12" spans="2:16" ht="12.75">
      <c r="B12">
        <f>1+B11</f>
        <v>3</v>
      </c>
      <c r="C12" s="7">
        <f t="shared" si="7"/>
        <v>0.25</v>
      </c>
      <c r="D12">
        <f t="shared" si="8"/>
        <v>0</v>
      </c>
      <c r="E12" s="4">
        <f t="shared" si="0"/>
        <v>403454.97839908535</v>
      </c>
      <c r="F12" s="4">
        <f aca="true" t="shared" si="12" ref="F12:F75">J11</f>
        <v>103642.75307506586</v>
      </c>
      <c r="G12" s="4">
        <f t="shared" si="1"/>
        <v>500</v>
      </c>
      <c r="H12" s="4">
        <f t="shared" si="2"/>
        <v>722.0564213204566</v>
      </c>
      <c r="I12" s="4">
        <f t="shared" si="3"/>
        <v>12.074306955907627</v>
      </c>
      <c r="J12" s="4">
        <f t="shared" si="9"/>
        <v>104876.88380334224</v>
      </c>
      <c r="K12" s="4">
        <f t="shared" si="4"/>
        <v>298578.0945957431</v>
      </c>
      <c r="L12" s="4">
        <f t="shared" si="10"/>
        <v>403454.97839908535</v>
      </c>
      <c r="M12" s="4"/>
      <c r="N12" s="22">
        <f t="shared" si="5"/>
        <v>104231.45694704624</v>
      </c>
      <c r="O12" s="22">
        <f t="shared" si="6"/>
        <v>296740.6036829206</v>
      </c>
      <c r="P12" s="22">
        <f t="shared" si="11"/>
        <v>400972.0606299669</v>
      </c>
    </row>
    <row r="13" spans="2:16" ht="12.75">
      <c r="B13">
        <f aca="true" t="shared" si="13" ref="B13:B76">1+B12</f>
        <v>4</v>
      </c>
      <c r="C13" s="7">
        <f t="shared" si="7"/>
        <v>0.3333333333333333</v>
      </c>
      <c r="D13">
        <f t="shared" si="8"/>
        <v>0</v>
      </c>
      <c r="E13" s="4">
        <f t="shared" si="0"/>
        <v>404613.25677977636</v>
      </c>
      <c r="F13" s="4">
        <f t="shared" si="12"/>
        <v>104876.88380334224</v>
      </c>
      <c r="G13" s="4">
        <f t="shared" si="1"/>
        <v>500</v>
      </c>
      <c r="H13" s="4">
        <f t="shared" si="2"/>
        <v>730.6130610365061</v>
      </c>
      <c r="I13" s="4">
        <f t="shared" si="3"/>
        <v>12.09917805130862</v>
      </c>
      <c r="J13" s="4">
        <f t="shared" si="9"/>
        <v>106119.59604243006</v>
      </c>
      <c r="K13" s="4">
        <f t="shared" si="4"/>
        <v>298493.6607373463</v>
      </c>
      <c r="L13" s="4">
        <f t="shared" si="10"/>
        <v>404613.2567797763</v>
      </c>
      <c r="M13" s="4"/>
      <c r="N13" s="22">
        <f t="shared" si="5"/>
        <v>105249.72416381861</v>
      </c>
      <c r="O13" s="22">
        <f t="shared" si="6"/>
        <v>296046.88133841805</v>
      </c>
      <c r="P13" s="22">
        <f t="shared" si="11"/>
        <v>401296.60550223663</v>
      </c>
    </row>
    <row r="14" spans="2:16" ht="12.75">
      <c r="B14">
        <f t="shared" si="13"/>
        <v>5</v>
      </c>
      <c r="C14" s="7">
        <f t="shared" si="7"/>
        <v>0.4166666666666667</v>
      </c>
      <c r="D14">
        <f t="shared" si="8"/>
        <v>0</v>
      </c>
      <c r="E14" s="4">
        <f t="shared" si="0"/>
        <v>405774.86046038684</v>
      </c>
      <c r="F14" s="4">
        <f t="shared" si="12"/>
        <v>106119.59604243006</v>
      </c>
      <c r="G14" s="4">
        <f t="shared" si="1"/>
        <v>500</v>
      </c>
      <c r="H14" s="4">
        <f t="shared" si="2"/>
        <v>739.229199227515</v>
      </c>
      <c r="I14" s="4">
        <f t="shared" si="3"/>
        <v>12.124100377093992</v>
      </c>
      <c r="J14" s="4">
        <f t="shared" si="9"/>
        <v>107370.94934203467</v>
      </c>
      <c r="K14" s="4">
        <f t="shared" si="4"/>
        <v>298403.9111183522</v>
      </c>
      <c r="L14" s="4">
        <f t="shared" si="10"/>
        <v>405774.86046038684</v>
      </c>
      <c r="M14" s="4"/>
      <c r="N14" s="22">
        <f t="shared" si="5"/>
        <v>106271.9172581812</v>
      </c>
      <c r="O14" s="22">
        <f t="shared" si="6"/>
        <v>295349.4958013961</v>
      </c>
      <c r="P14" s="22">
        <f t="shared" si="11"/>
        <v>401621.4130595773</v>
      </c>
    </row>
    <row r="15" spans="2:16" ht="12.75">
      <c r="B15">
        <f t="shared" si="13"/>
        <v>6</v>
      </c>
      <c r="C15" s="7">
        <f t="shared" si="7"/>
        <v>0.5</v>
      </c>
      <c r="D15">
        <f t="shared" si="8"/>
        <v>0</v>
      </c>
      <c r="E15" s="4">
        <f t="shared" si="0"/>
        <v>406939.7989875161</v>
      </c>
      <c r="F15" s="4">
        <f t="shared" si="12"/>
        <v>107370.94934203467</v>
      </c>
      <c r="G15" s="4">
        <f t="shared" si="1"/>
        <v>500</v>
      </c>
      <c r="H15" s="4">
        <f t="shared" si="2"/>
        <v>747.9052487714404</v>
      </c>
      <c r="I15" s="4">
        <f t="shared" si="3"/>
        <v>12.149074038789943</v>
      </c>
      <c r="J15" s="4">
        <f t="shared" si="9"/>
        <v>108631.0036648449</v>
      </c>
      <c r="K15" s="4">
        <f t="shared" si="4"/>
        <v>298308.7953226712</v>
      </c>
      <c r="L15" s="4">
        <f t="shared" si="10"/>
        <v>406939.7989875161</v>
      </c>
      <c r="M15" s="4"/>
      <c r="N15" s="22">
        <f t="shared" si="5"/>
        <v>107298.05743351743</v>
      </c>
      <c r="O15" s="22">
        <f t="shared" si="6"/>
        <v>294648.4260810872</v>
      </c>
      <c r="P15" s="22">
        <f t="shared" si="11"/>
        <v>401946.4835146046</v>
      </c>
    </row>
    <row r="16" spans="2:16" ht="12.75">
      <c r="B16">
        <f t="shared" si="13"/>
        <v>7</v>
      </c>
      <c r="C16" s="7">
        <f t="shared" si="7"/>
        <v>0.5833333333333334</v>
      </c>
      <c r="D16">
        <f t="shared" si="8"/>
        <v>0</v>
      </c>
      <c r="E16" s="4">
        <f t="shared" si="0"/>
        <v>408108.08193517063</v>
      </c>
      <c r="F16" s="4">
        <f t="shared" si="12"/>
        <v>108631.0036648449</v>
      </c>
      <c r="G16" s="4">
        <f t="shared" si="1"/>
        <v>500</v>
      </c>
      <c r="H16" s="4">
        <f t="shared" si="2"/>
        <v>756.6416254095913</v>
      </c>
      <c r="I16" s="4">
        <f t="shared" si="3"/>
        <v>12.174099142140049</v>
      </c>
      <c r="J16" s="4">
        <f t="shared" si="9"/>
        <v>109899.81938939664</v>
      </c>
      <c r="K16" s="4">
        <f t="shared" si="4"/>
        <v>298208.262545774</v>
      </c>
      <c r="L16" s="4">
        <f t="shared" si="10"/>
        <v>408108.08193517063</v>
      </c>
      <c r="M16" s="4"/>
      <c r="N16" s="22">
        <f t="shared" si="5"/>
        <v>108328.1659919957</v>
      </c>
      <c r="O16" s="22">
        <f t="shared" si="6"/>
        <v>293943.65108811116</v>
      </c>
      <c r="P16" s="22">
        <f t="shared" si="11"/>
        <v>402271.8170801069</v>
      </c>
    </row>
    <row r="17" spans="2:16" ht="12.75">
      <c r="B17">
        <f t="shared" si="13"/>
        <v>8</v>
      </c>
      <c r="C17" s="7">
        <f t="shared" si="7"/>
        <v>0.6666666666666666</v>
      </c>
      <c r="D17">
        <f t="shared" si="8"/>
        <v>0</v>
      </c>
      <c r="E17" s="4">
        <f t="shared" si="0"/>
        <v>409279.7189048431</v>
      </c>
      <c r="F17" s="4">
        <f t="shared" si="12"/>
        <v>109899.81938939664</v>
      </c>
      <c r="G17" s="4">
        <f t="shared" si="1"/>
        <v>500</v>
      </c>
      <c r="H17" s="4">
        <f t="shared" si="2"/>
        <v>765.4387477664833</v>
      </c>
      <c r="I17" s="4">
        <f t="shared" si="3"/>
        <v>12.199175793105688</v>
      </c>
      <c r="J17" s="4">
        <f t="shared" si="9"/>
        <v>111177.45731295623</v>
      </c>
      <c r="K17" s="4">
        <f t="shared" si="4"/>
        <v>298102.26159188687</v>
      </c>
      <c r="L17" s="4">
        <f t="shared" si="10"/>
        <v>409279.7189048431</v>
      </c>
      <c r="M17" s="4"/>
      <c r="N17" s="22">
        <f t="shared" si="5"/>
        <v>109362.26433505879</v>
      </c>
      <c r="O17" s="22">
        <f t="shared" si="6"/>
        <v>293235.14963398565</v>
      </c>
      <c r="P17" s="22">
        <f t="shared" si="11"/>
        <v>402597.41396904446</v>
      </c>
    </row>
    <row r="18" spans="2:16" ht="12.75">
      <c r="B18">
        <f t="shared" si="13"/>
        <v>9</v>
      </c>
      <c r="C18" s="7">
        <f t="shared" si="7"/>
        <v>0.75</v>
      </c>
      <c r="D18">
        <f t="shared" si="8"/>
        <v>0</v>
      </c>
      <c r="E18" s="4">
        <f t="shared" si="0"/>
        <v>410454.7195255911</v>
      </c>
      <c r="F18" s="4">
        <f t="shared" si="12"/>
        <v>111177.45731295623</v>
      </c>
      <c r="G18" s="4">
        <f t="shared" si="1"/>
        <v>500</v>
      </c>
      <c r="H18" s="4">
        <f t="shared" si="2"/>
        <v>774.2970373698298</v>
      </c>
      <c r="I18" s="4">
        <f t="shared" si="3"/>
        <v>12.224304097866517</v>
      </c>
      <c r="J18" s="4">
        <f t="shared" si="9"/>
        <v>112463.97865442393</v>
      </c>
      <c r="K18" s="4">
        <f t="shared" si="4"/>
        <v>297990.74087116716</v>
      </c>
      <c r="L18" s="4">
        <f t="shared" si="10"/>
        <v>410454.7195255911</v>
      </c>
      <c r="M18" s="4"/>
      <c r="N18" s="22">
        <f t="shared" si="5"/>
        <v>110400.37396391542</v>
      </c>
      <c r="O18" s="22">
        <f t="shared" si="6"/>
        <v>292522.9004306346</v>
      </c>
      <c r="P18" s="22">
        <f t="shared" si="11"/>
        <v>402923.27439455</v>
      </c>
    </row>
    <row r="19" spans="2:16" ht="12.75">
      <c r="B19">
        <f t="shared" si="13"/>
        <v>10</v>
      </c>
      <c r="C19" s="7">
        <f t="shared" si="7"/>
        <v>0.8333333333333334</v>
      </c>
      <c r="D19">
        <f t="shared" si="8"/>
        <v>0</v>
      </c>
      <c r="E19" s="4">
        <f t="shared" si="0"/>
        <v>411633.093454116</v>
      </c>
      <c r="F19" s="4">
        <f t="shared" si="12"/>
        <v>112463.97865442393</v>
      </c>
      <c r="G19" s="4">
        <f t="shared" si="1"/>
        <v>500</v>
      </c>
      <c r="H19" s="4">
        <f t="shared" si="2"/>
        <v>783.2169186706726</v>
      </c>
      <c r="I19" s="4">
        <f t="shared" si="3"/>
        <v>12.249484162820888</v>
      </c>
      <c r="J19" s="4">
        <f t="shared" si="9"/>
        <v>113759.44505725743</v>
      </c>
      <c r="K19" s="4">
        <f t="shared" si="4"/>
        <v>297873.6483968586</v>
      </c>
      <c r="L19" s="4">
        <f t="shared" si="10"/>
        <v>411633.093454116</v>
      </c>
      <c r="M19" s="4"/>
      <c r="N19" s="22">
        <f t="shared" si="5"/>
        <v>111442.51648003455</v>
      </c>
      <c r="O19" s="22">
        <f t="shared" si="6"/>
        <v>291806.8820898943</v>
      </c>
      <c r="P19" s="22">
        <f t="shared" si="11"/>
        <v>403249.3985699289</v>
      </c>
    </row>
    <row r="20" spans="2:16" ht="12.75">
      <c r="B20">
        <f t="shared" si="13"/>
        <v>11</v>
      </c>
      <c r="C20" s="7">
        <f t="shared" si="7"/>
        <v>0.9166666666666666</v>
      </c>
      <c r="D20">
        <f t="shared" si="8"/>
        <v>0</v>
      </c>
      <c r="E20" s="4">
        <f t="shared" si="0"/>
        <v>412814.850374843</v>
      </c>
      <c r="F20" s="4">
        <f t="shared" si="12"/>
        <v>113759.44505725743</v>
      </c>
      <c r="G20" s="4">
        <f t="shared" si="1"/>
        <v>500</v>
      </c>
      <c r="H20" s="4">
        <f t="shared" si="2"/>
        <v>792.1988190636515</v>
      </c>
      <c r="I20" s="4">
        <f t="shared" si="3"/>
        <v>12.274716094586331</v>
      </c>
      <c r="J20" s="4">
        <f t="shared" si="9"/>
        <v>115063.91859241566</v>
      </c>
      <c r="K20" s="4">
        <f t="shared" si="4"/>
        <v>297750.93178242736</v>
      </c>
      <c r="L20" s="4">
        <f t="shared" si="10"/>
        <v>412814.850374843</v>
      </c>
      <c r="M20" s="4"/>
      <c r="N20" s="22">
        <f t="shared" si="5"/>
        <v>112488.71358564167</v>
      </c>
      <c r="O20" s="22">
        <f t="shared" si="6"/>
        <v>291087.07312301727</v>
      </c>
      <c r="P20" s="22">
        <f t="shared" si="11"/>
        <v>403575.7867086589</v>
      </c>
    </row>
    <row r="21" spans="2:16" ht="12.75">
      <c r="B21">
        <f t="shared" si="13"/>
        <v>12</v>
      </c>
      <c r="C21" s="7">
        <f t="shared" si="7"/>
        <v>1</v>
      </c>
      <c r="D21">
        <f t="shared" si="8"/>
        <v>1</v>
      </c>
      <c r="E21" s="4">
        <f t="shared" si="0"/>
        <v>413999.99999999994</v>
      </c>
      <c r="F21" s="4">
        <f t="shared" si="12"/>
        <v>115063.91859241566</v>
      </c>
      <c r="G21" s="4">
        <f t="shared" si="1"/>
        <v>500</v>
      </c>
      <c r="H21" s="4">
        <f t="shared" si="2"/>
        <v>801.2431689074152</v>
      </c>
      <c r="I21" s="4">
        <f t="shared" si="3"/>
        <v>12.299999999999983</v>
      </c>
      <c r="J21" s="4">
        <f t="shared" si="9"/>
        <v>116377.46176132308</v>
      </c>
      <c r="K21" s="4">
        <f t="shared" si="4"/>
        <v>297622.53823867685</v>
      </c>
      <c r="L21" s="4">
        <f t="shared" si="10"/>
        <v>413999.99999999994</v>
      </c>
      <c r="M21" s="4"/>
      <c r="N21" s="22">
        <f t="shared" si="5"/>
        <v>113538.98708421779</v>
      </c>
      <c r="O21" s="22">
        <f t="shared" si="6"/>
        <v>290363.45194017293</v>
      </c>
      <c r="P21" s="22">
        <f t="shared" si="11"/>
        <v>403902.4390243907</v>
      </c>
    </row>
    <row r="22" spans="2:16" ht="12.75">
      <c r="B22">
        <f t="shared" si="13"/>
        <v>13</v>
      </c>
      <c r="C22" s="7">
        <f t="shared" si="7"/>
        <v>1.0833333333333333</v>
      </c>
      <c r="D22">
        <f>INT(C22)</f>
        <v>1</v>
      </c>
      <c r="E22" s="4">
        <f t="shared" si="0"/>
        <v>415188.55206969765</v>
      </c>
      <c r="F22" s="4">
        <f t="shared" si="12"/>
        <v>116377.46176132308</v>
      </c>
      <c r="G22" s="4">
        <f t="shared" si="1"/>
        <v>500</v>
      </c>
      <c r="H22" s="4">
        <f t="shared" si="2"/>
        <v>810.3504015451733</v>
      </c>
      <c r="I22" s="4">
        <f t="shared" si="3"/>
        <v>12.325335986119047</v>
      </c>
      <c r="J22" s="4">
        <f t="shared" si="9"/>
        <v>117700.13749885437</v>
      </c>
      <c r="K22" s="4">
        <f t="shared" si="4"/>
        <v>297488.4145708433</v>
      </c>
      <c r="L22" s="4">
        <f t="shared" si="10"/>
        <v>415188.55206969765</v>
      </c>
      <c r="M22" s="4"/>
      <c r="N22" s="22">
        <f t="shared" si="5"/>
        <v>114593.35888100069</v>
      </c>
      <c r="O22" s="22">
        <f t="shared" si="6"/>
        <v>289635.9968499474</v>
      </c>
      <c r="P22" s="22">
        <f t="shared" si="11"/>
        <v>404229.35573094804</v>
      </c>
    </row>
    <row r="23" spans="2:16" ht="12.75">
      <c r="B23">
        <f t="shared" si="13"/>
        <v>14</v>
      </c>
      <c r="C23" s="7">
        <f t="shared" si="7"/>
        <v>1.1666666666666667</v>
      </c>
      <c r="D23">
        <f aca="true" t="shared" si="14" ref="D23:D86">INT(C23)</f>
        <v>1</v>
      </c>
      <c r="E23" s="4">
        <f t="shared" si="0"/>
        <v>416380.5163520099</v>
      </c>
      <c r="F23" s="4">
        <f t="shared" si="12"/>
        <v>117700.13749885437</v>
      </c>
      <c r="G23" s="4">
        <f t="shared" si="1"/>
        <v>500</v>
      </c>
      <c r="H23" s="4">
        <f t="shared" si="2"/>
        <v>819.5209533253902</v>
      </c>
      <c r="I23" s="4">
        <f t="shared" si="3"/>
        <v>12.350724160221255</v>
      </c>
      <c r="J23" s="4">
        <f t="shared" si="9"/>
        <v>119032.00917633998</v>
      </c>
      <c r="K23" s="4">
        <f t="shared" si="4"/>
        <v>297348.5071756699</v>
      </c>
      <c r="L23" s="4">
        <f t="shared" si="10"/>
        <v>416380.51635200984</v>
      </c>
      <c r="M23" s="4"/>
      <c r="N23" s="22">
        <f t="shared" si="5"/>
        <v>115651.85098348852</v>
      </c>
      <c r="O23" s="22">
        <f t="shared" si="6"/>
        <v>288904.68605883897</v>
      </c>
      <c r="P23" s="22">
        <f t="shared" si="11"/>
        <v>404556.53704232746</v>
      </c>
    </row>
    <row r="24" spans="2:16" ht="12.75">
      <c r="B24">
        <f t="shared" si="13"/>
        <v>15</v>
      </c>
      <c r="C24" s="7">
        <f t="shared" si="7"/>
        <v>1.25</v>
      </c>
      <c r="D24">
        <f t="shared" si="14"/>
        <v>1</v>
      </c>
      <c r="E24" s="4">
        <f t="shared" si="0"/>
        <v>417575.9026430533</v>
      </c>
      <c r="F24" s="4">
        <f t="shared" si="12"/>
        <v>119032.00917633998</v>
      </c>
      <c r="G24" s="4">
        <f t="shared" si="1"/>
        <v>500</v>
      </c>
      <c r="H24" s="4">
        <f t="shared" si="2"/>
        <v>828.7552636226238</v>
      </c>
      <c r="I24" s="4">
        <f t="shared" si="3"/>
        <v>12.376164629805302</v>
      </c>
      <c r="J24" s="4">
        <f t="shared" si="9"/>
        <v>120373.14060459241</v>
      </c>
      <c r="K24" s="4">
        <f t="shared" si="4"/>
        <v>297202.76203846093</v>
      </c>
      <c r="L24" s="4">
        <f t="shared" si="10"/>
        <v>417575.9026430533</v>
      </c>
      <c r="M24" s="4"/>
      <c r="N24" s="22">
        <f t="shared" si="5"/>
        <v>116714.4855019461</v>
      </c>
      <c r="O24" s="22">
        <f t="shared" si="6"/>
        <v>288169.49767075275</v>
      </c>
      <c r="P24" s="22">
        <f t="shared" si="11"/>
        <v>404883.9831726989</v>
      </c>
    </row>
    <row r="25" spans="2:16" ht="12.75">
      <c r="B25">
        <f t="shared" si="13"/>
        <v>16</v>
      </c>
      <c r="C25" s="7">
        <f t="shared" si="7"/>
        <v>1.3333333333333333</v>
      </c>
      <c r="D25">
        <f t="shared" si="14"/>
        <v>1</v>
      </c>
      <c r="E25" s="4">
        <f t="shared" si="0"/>
        <v>418774.7207670685</v>
      </c>
      <c r="F25" s="4">
        <f t="shared" si="12"/>
        <v>120373.14060459241</v>
      </c>
      <c r="G25" s="4">
        <f t="shared" si="1"/>
        <v>500</v>
      </c>
      <c r="H25" s="4">
        <f t="shared" si="2"/>
        <v>838.0537748585074</v>
      </c>
      <c r="I25" s="4">
        <f t="shared" si="3"/>
        <v>12.40165750259132</v>
      </c>
      <c r="J25" s="4">
        <f t="shared" si="9"/>
        <v>121723.5960369535</v>
      </c>
      <c r="K25" s="4">
        <f t="shared" si="4"/>
        <v>297051.124730115</v>
      </c>
      <c r="L25" s="4">
        <f t="shared" si="10"/>
        <v>418774.7207670685</v>
      </c>
      <c r="M25" s="4"/>
      <c r="N25" s="22">
        <f t="shared" si="5"/>
        <v>117781.28464991337</v>
      </c>
      <c r="O25" s="22">
        <f t="shared" si="6"/>
        <v>287430.409686492</v>
      </c>
      <c r="P25" s="22">
        <f t="shared" si="11"/>
        <v>405211.6943364054</v>
      </c>
    </row>
    <row r="26" spans="2:16" ht="12.75">
      <c r="B26">
        <f t="shared" si="13"/>
        <v>17</v>
      </c>
      <c r="C26" s="7">
        <f t="shared" si="7"/>
        <v>1.4166666666666667</v>
      </c>
      <c r="D26">
        <f t="shared" si="14"/>
        <v>1</v>
      </c>
      <c r="E26" s="4">
        <f t="shared" si="0"/>
        <v>419976.9805765004</v>
      </c>
      <c r="F26" s="4">
        <f t="shared" si="12"/>
        <v>121723.5960369535</v>
      </c>
      <c r="G26" s="4">
        <f t="shared" si="1"/>
        <v>500</v>
      </c>
      <c r="H26" s="4">
        <f t="shared" si="2"/>
        <v>847.4169325228776</v>
      </c>
      <c r="I26" s="4">
        <f t="shared" si="3"/>
        <v>12.427202886521325</v>
      </c>
      <c r="J26" s="4">
        <f t="shared" si="9"/>
        <v>123083.4401723629</v>
      </c>
      <c r="K26" s="4">
        <f t="shared" si="4"/>
        <v>296893.5404041375</v>
      </c>
      <c r="L26" s="4">
        <f t="shared" si="10"/>
        <v>419976.9805765004</v>
      </c>
      <c r="M26" s="4"/>
      <c r="N26" s="22">
        <f t="shared" si="5"/>
        <v>118852.2707447165</v>
      </c>
      <c r="O26" s="22">
        <f t="shared" si="6"/>
        <v>286687.4000032474</v>
      </c>
      <c r="P26" s="22">
        <f t="shared" si="11"/>
        <v>405539.67074796394</v>
      </c>
    </row>
    <row r="27" spans="2:16" ht="12.75">
      <c r="B27">
        <f t="shared" si="13"/>
        <v>18</v>
      </c>
      <c r="C27" s="7">
        <f t="shared" si="7"/>
        <v>1.5</v>
      </c>
      <c r="D27">
        <f t="shared" si="14"/>
        <v>1</v>
      </c>
      <c r="E27" s="4">
        <f t="shared" si="0"/>
        <v>421182.69195207907</v>
      </c>
      <c r="F27" s="4">
        <f t="shared" si="12"/>
        <v>123083.4401723629</v>
      </c>
      <c r="G27" s="4">
        <f t="shared" si="1"/>
        <v>500</v>
      </c>
      <c r="H27" s="4">
        <f t="shared" si="2"/>
        <v>856.8451851950493</v>
      </c>
      <c r="I27" s="4">
        <f t="shared" si="3"/>
        <v>12.452800889759676</v>
      </c>
      <c r="J27" s="4">
        <f t="shared" si="9"/>
        <v>124452.73815844771</v>
      </c>
      <c r="K27" s="4">
        <f t="shared" si="4"/>
        <v>296729.95379363134</v>
      </c>
      <c r="L27" s="4">
        <f t="shared" si="10"/>
        <v>421182.69195207907</v>
      </c>
      <c r="M27" s="4"/>
      <c r="N27" s="22">
        <f t="shared" si="5"/>
        <v>119927.46620798127</v>
      </c>
      <c r="O27" s="22">
        <f t="shared" si="6"/>
        <v>285940.44641408336</v>
      </c>
      <c r="P27" s="22">
        <f t="shared" si="11"/>
        <v>405867.91262206464</v>
      </c>
    </row>
    <row r="28" spans="2:16" ht="12.75">
      <c r="B28">
        <f t="shared" si="13"/>
        <v>19</v>
      </c>
      <c r="C28" s="7">
        <f t="shared" si="7"/>
        <v>1.5833333333333333</v>
      </c>
      <c r="D28">
        <f t="shared" si="14"/>
        <v>1</v>
      </c>
      <c r="E28" s="4">
        <f t="shared" si="0"/>
        <v>422391.8648029016</v>
      </c>
      <c r="F28" s="4">
        <f t="shared" si="12"/>
        <v>124452.73815844771</v>
      </c>
      <c r="G28" s="4">
        <f t="shared" si="1"/>
        <v>500</v>
      </c>
      <c r="H28" s="4">
        <f t="shared" si="2"/>
        <v>866.3389845652374</v>
      </c>
      <c r="I28" s="4">
        <f t="shared" si="3"/>
        <v>12.47845162069353</v>
      </c>
      <c r="J28" s="4">
        <f t="shared" si="9"/>
        <v>125831.55559463365</v>
      </c>
      <c r="K28" s="4">
        <f t="shared" si="4"/>
        <v>296560.30920826795</v>
      </c>
      <c r="L28" s="4">
        <f t="shared" si="10"/>
        <v>422391.86480290163</v>
      </c>
      <c r="M28" s="4"/>
      <c r="N28" s="22">
        <f t="shared" si="5"/>
        <v>121006.89356614919</v>
      </c>
      <c r="O28" s="22">
        <f t="shared" si="6"/>
        <v>285189.52660742274</v>
      </c>
      <c r="P28" s="22">
        <f t="shared" si="11"/>
        <v>406196.4201735719</v>
      </c>
    </row>
    <row r="29" spans="2:16" ht="12.75">
      <c r="B29">
        <f t="shared" si="13"/>
        <v>20</v>
      </c>
      <c r="C29" s="7">
        <f t="shared" si="7"/>
        <v>1.6666666666666667</v>
      </c>
      <c r="D29">
        <f t="shared" si="14"/>
        <v>1</v>
      </c>
      <c r="E29" s="4">
        <f t="shared" si="0"/>
        <v>423604.5090665126</v>
      </c>
      <c r="F29" s="4">
        <f t="shared" si="12"/>
        <v>125831.55559463365</v>
      </c>
      <c r="G29" s="4">
        <f t="shared" si="1"/>
        <v>500</v>
      </c>
      <c r="H29" s="4">
        <f t="shared" si="2"/>
        <v>875.8987854561266</v>
      </c>
      <c r="I29" s="4">
        <f t="shared" si="3"/>
        <v>12.504155187933314</v>
      </c>
      <c r="J29" s="4">
        <f t="shared" si="9"/>
        <v>127219.95853527772</v>
      </c>
      <c r="K29" s="4">
        <f t="shared" si="4"/>
        <v>296384.5505312348</v>
      </c>
      <c r="L29" s="4">
        <f t="shared" si="10"/>
        <v>423604.5090665126</v>
      </c>
      <c r="M29" s="4"/>
      <c r="N29" s="22">
        <f t="shared" si="5"/>
        <v>122090.57545099578</v>
      </c>
      <c r="O29" s="22">
        <f t="shared" si="6"/>
        <v>284434.6181665276</v>
      </c>
      <c r="P29" s="22">
        <f t="shared" si="11"/>
        <v>406525.19361752336</v>
      </c>
    </row>
    <row r="30" spans="2:16" ht="12.75">
      <c r="B30">
        <f t="shared" si="13"/>
        <v>21</v>
      </c>
      <c r="C30" s="7">
        <f t="shared" si="7"/>
        <v>1.75</v>
      </c>
      <c r="D30">
        <f t="shared" si="14"/>
        <v>1</v>
      </c>
      <c r="E30" s="4">
        <f t="shared" si="0"/>
        <v>424820.6347089867</v>
      </c>
      <c r="F30" s="4">
        <f t="shared" si="12"/>
        <v>127219.95853527772</v>
      </c>
      <c r="G30" s="4">
        <f t="shared" si="1"/>
        <v>500</v>
      </c>
      <c r="H30" s="4">
        <f t="shared" si="2"/>
        <v>885.5250458445921</v>
      </c>
      <c r="I30" s="4">
        <f t="shared" si="3"/>
        <v>12.52991170031316</v>
      </c>
      <c r="J30" s="4">
        <f t="shared" si="9"/>
        <v>128618.01349282263</v>
      </c>
      <c r="K30" s="4">
        <f t="shared" si="4"/>
        <v>296202.621216164</v>
      </c>
      <c r="L30" s="4">
        <f t="shared" si="10"/>
        <v>424820.6347089867</v>
      </c>
      <c r="M30" s="4"/>
      <c r="N30" s="22">
        <f t="shared" si="5"/>
        <v>123178.5346001518</v>
      </c>
      <c r="O30" s="22">
        <f t="shared" si="6"/>
        <v>283675.69856897974</v>
      </c>
      <c r="P30" s="22">
        <f t="shared" si="11"/>
        <v>406854.23316913156</v>
      </c>
    </row>
    <row r="31" spans="2:16" ht="12.75">
      <c r="B31">
        <f t="shared" si="13"/>
        <v>22</v>
      </c>
      <c r="C31" s="7">
        <f t="shared" si="7"/>
        <v>1.8333333333333333</v>
      </c>
      <c r="D31">
        <f t="shared" si="14"/>
        <v>1</v>
      </c>
      <c r="E31" s="4">
        <f t="shared" si="0"/>
        <v>426040.25172501005</v>
      </c>
      <c r="F31" s="4">
        <f t="shared" si="12"/>
        <v>128618.01349282263</v>
      </c>
      <c r="G31" s="4">
        <f t="shared" si="1"/>
        <v>500</v>
      </c>
      <c r="H31" s="4">
        <f t="shared" si="2"/>
        <v>895.2182268835702</v>
      </c>
      <c r="I31" s="4">
        <f t="shared" si="3"/>
        <v>12.555721266891393</v>
      </c>
      <c r="J31" s="4">
        <f t="shared" si="9"/>
        <v>130025.7874409731</v>
      </c>
      <c r="K31" s="4">
        <f t="shared" si="4"/>
        <v>296014.46428403695</v>
      </c>
      <c r="L31" s="4">
        <f t="shared" si="10"/>
        <v>426040.25172501005</v>
      </c>
      <c r="M31" s="4"/>
      <c r="N31" s="22">
        <f t="shared" si="5"/>
        <v>124270.7938576265</v>
      </c>
      <c r="O31" s="22">
        <f t="shared" si="6"/>
        <v>282912.7451861559</v>
      </c>
      <c r="P31" s="22">
        <f t="shared" si="11"/>
        <v>407183.5390437824</v>
      </c>
    </row>
    <row r="32" spans="2:16" ht="12.75">
      <c r="B32">
        <f t="shared" si="13"/>
        <v>23</v>
      </c>
      <c r="C32" s="7">
        <f t="shared" si="7"/>
        <v>1.9166666666666667</v>
      </c>
      <c r="D32">
        <f t="shared" si="14"/>
        <v>1</v>
      </c>
      <c r="E32" s="4">
        <f t="shared" si="0"/>
        <v>427263.3701379625</v>
      </c>
      <c r="F32" s="4">
        <f t="shared" si="12"/>
        <v>130025.7874409731</v>
      </c>
      <c r="G32" s="4">
        <f t="shared" si="1"/>
        <v>500</v>
      </c>
      <c r="H32" s="4">
        <f t="shared" si="2"/>
        <v>904.9787929240802</v>
      </c>
      <c r="I32" s="4">
        <f t="shared" si="3"/>
        <v>12.581583996950972</v>
      </c>
      <c r="J32" s="4">
        <f t="shared" si="9"/>
        <v>131443.34781789413</v>
      </c>
      <c r="K32" s="4">
        <f t="shared" si="4"/>
        <v>295820.0223200684</v>
      </c>
      <c r="L32" s="4">
        <f t="shared" si="10"/>
        <v>427263.3701379625</v>
      </c>
      <c r="M32" s="4"/>
      <c r="N32" s="22">
        <f t="shared" si="5"/>
        <v>125367.37617433371</v>
      </c>
      <c r="O32" s="22">
        <f t="shared" si="6"/>
        <v>282145.73528270295</v>
      </c>
      <c r="P32" s="22">
        <f t="shared" si="11"/>
        <v>407513.1114570367</v>
      </c>
    </row>
    <row r="33" spans="2:16" ht="12.75">
      <c r="B33">
        <f t="shared" si="13"/>
        <v>24</v>
      </c>
      <c r="C33" s="7">
        <f t="shared" si="7"/>
        <v>2</v>
      </c>
      <c r="D33">
        <f t="shared" si="14"/>
        <v>2</v>
      </c>
      <c r="E33" s="4">
        <f t="shared" si="0"/>
        <v>428489.9999999999</v>
      </c>
      <c r="F33" s="4">
        <f t="shared" si="12"/>
        <v>131443.34781789413</v>
      </c>
      <c r="G33" s="4">
        <f t="shared" si="1"/>
        <v>500</v>
      </c>
      <c r="H33" s="4">
        <f t="shared" si="2"/>
        <v>914.8072115373992</v>
      </c>
      <c r="I33" s="4">
        <f t="shared" si="3"/>
        <v>12.607499999999964</v>
      </c>
      <c r="J33" s="4">
        <f t="shared" si="9"/>
        <v>132870.76252943155</v>
      </c>
      <c r="K33" s="4">
        <f t="shared" si="4"/>
        <v>295619.23747056833</v>
      </c>
      <c r="L33" s="4">
        <f t="shared" si="10"/>
        <v>428489.9999999999</v>
      </c>
      <c r="M33" s="4"/>
      <c r="N33" s="22">
        <f t="shared" si="5"/>
        <v>126468.30460862051</v>
      </c>
      <c r="O33" s="22">
        <f t="shared" si="6"/>
        <v>281374.64601600874</v>
      </c>
      <c r="P33" s="22">
        <f t="shared" si="11"/>
        <v>407842.9506246293</v>
      </c>
    </row>
    <row r="34" spans="2:16" ht="12.75">
      <c r="B34">
        <f t="shared" si="13"/>
        <v>25</v>
      </c>
      <c r="C34" s="7">
        <f t="shared" si="7"/>
        <v>2.0833333333333335</v>
      </c>
      <c r="D34">
        <f t="shared" si="14"/>
        <v>2</v>
      </c>
      <c r="E34" s="4">
        <f t="shared" si="0"/>
        <v>429720.15139213705</v>
      </c>
      <c r="F34" s="4">
        <f t="shared" si="12"/>
        <v>132870.76252943155</v>
      </c>
      <c r="G34" s="4">
        <f t="shared" si="1"/>
        <v>500</v>
      </c>
      <c r="H34" s="4">
        <f t="shared" si="2"/>
        <v>924.7039535373921</v>
      </c>
      <c r="I34" s="4">
        <f t="shared" si="3"/>
        <v>12.63346938577201</v>
      </c>
      <c r="J34" s="4">
        <f t="shared" si="9"/>
        <v>134308.0999523547</v>
      </c>
      <c r="K34" s="4">
        <f t="shared" si="4"/>
        <v>295412.0514397824</v>
      </c>
      <c r="L34" s="4">
        <f t="shared" si="10"/>
        <v>429720.15139213705</v>
      </c>
      <c r="M34" s="4"/>
      <c r="N34" s="22">
        <f t="shared" si="5"/>
        <v>127573.60232679809</v>
      </c>
      <c r="O34" s="22">
        <f t="shared" si="6"/>
        <v>280599.4544356719</v>
      </c>
      <c r="P34" s="22">
        <f t="shared" si="11"/>
        <v>408173.05676247</v>
      </c>
    </row>
    <row r="35" spans="2:16" ht="12.75">
      <c r="B35">
        <f t="shared" si="13"/>
        <v>26</v>
      </c>
      <c r="C35" s="7">
        <f t="shared" si="7"/>
        <v>2.1666666666666665</v>
      </c>
      <c r="D35">
        <f t="shared" si="14"/>
        <v>2</v>
      </c>
      <c r="E35" s="4">
        <f t="shared" si="0"/>
        <v>430953.83442433015</v>
      </c>
      <c r="F35" s="4">
        <f t="shared" si="12"/>
        <v>134308.0999523547</v>
      </c>
      <c r="G35" s="4">
        <f t="shared" si="1"/>
        <v>500</v>
      </c>
      <c r="H35" s="4">
        <f t="shared" si="2"/>
        <v>934.6694930029926</v>
      </c>
      <c r="I35" s="4">
        <f t="shared" si="3"/>
        <v>12.659492264226769</v>
      </c>
      <c r="J35" s="4">
        <f t="shared" si="9"/>
        <v>135755.42893762194</v>
      </c>
      <c r="K35" s="4">
        <f t="shared" si="4"/>
        <v>295198.4054867082</v>
      </c>
      <c r="L35" s="4">
        <f t="shared" si="10"/>
        <v>430953.83442433015</v>
      </c>
      <c r="M35" s="4"/>
      <c r="N35" s="22">
        <f t="shared" si="5"/>
        <v>128683.29260367577</v>
      </c>
      <c r="O35" s="22">
        <f t="shared" si="6"/>
        <v>279820.1374829676</v>
      </c>
      <c r="P35" s="22">
        <f t="shared" si="11"/>
        <v>408503.4300866433</v>
      </c>
    </row>
    <row r="36" spans="2:16" ht="12.75">
      <c r="B36">
        <f t="shared" si="13"/>
        <v>27</v>
      </c>
      <c r="C36" s="7">
        <f t="shared" si="7"/>
        <v>2.25</v>
      </c>
      <c r="D36">
        <f t="shared" si="14"/>
        <v>2</v>
      </c>
      <c r="E36" s="4">
        <f t="shared" si="0"/>
        <v>432191.05923556007</v>
      </c>
      <c r="F36" s="4">
        <f t="shared" si="12"/>
        <v>135755.42893762194</v>
      </c>
      <c r="G36" s="4">
        <f t="shared" si="1"/>
        <v>500</v>
      </c>
      <c r="H36" s="4">
        <f t="shared" si="2"/>
        <v>944.7043073008454</v>
      </c>
      <c r="I36" s="4">
        <f t="shared" si="3"/>
        <v>12.685568745550416</v>
      </c>
      <c r="J36" s="4">
        <f t="shared" si="9"/>
        <v>137212.81881366833</v>
      </c>
      <c r="K36" s="4">
        <f t="shared" si="4"/>
        <v>294978.24042189174</v>
      </c>
      <c r="L36" s="4">
        <f t="shared" si="10"/>
        <v>432191.05923556007</v>
      </c>
      <c r="M36" s="4"/>
      <c r="N36" s="22">
        <f t="shared" si="5"/>
        <v>129797.39882309687</v>
      </c>
      <c r="O36" s="22">
        <f t="shared" si="6"/>
        <v>279036.67199031165</v>
      </c>
      <c r="P36" s="22">
        <f t="shared" si="11"/>
        <v>408834.0708134085</v>
      </c>
    </row>
    <row r="37" spans="2:16" ht="12.75">
      <c r="B37">
        <f t="shared" si="13"/>
        <v>28</v>
      </c>
      <c r="C37" s="7">
        <f t="shared" si="7"/>
        <v>2.3333333333333335</v>
      </c>
      <c r="D37">
        <f t="shared" si="14"/>
        <v>2</v>
      </c>
      <c r="E37" s="4">
        <f t="shared" si="0"/>
        <v>433431.8359939159</v>
      </c>
      <c r="F37" s="4">
        <f t="shared" si="12"/>
        <v>137212.81881366833</v>
      </c>
      <c r="G37" s="4">
        <f t="shared" si="1"/>
        <v>500</v>
      </c>
      <c r="H37" s="4">
        <f t="shared" si="2"/>
        <v>954.8088771081004</v>
      </c>
      <c r="I37" s="4">
        <f t="shared" si="3"/>
        <v>12.711698940156086</v>
      </c>
      <c r="J37" s="4">
        <f t="shared" si="9"/>
        <v>138680.3393897166</v>
      </c>
      <c r="K37" s="4">
        <f t="shared" si="4"/>
        <v>294751.4966041993</v>
      </c>
      <c r="L37" s="4">
        <f t="shared" si="10"/>
        <v>433431.8359939159</v>
      </c>
      <c r="M37" s="4"/>
      <c r="N37" s="22">
        <f t="shared" si="5"/>
        <v>130915.9444784778</v>
      </c>
      <c r="O37" s="22">
        <f t="shared" si="6"/>
        <v>278249.0346807223</v>
      </c>
      <c r="P37" s="22">
        <f t="shared" si="11"/>
        <v>409164.9791592001</v>
      </c>
    </row>
    <row r="38" spans="2:16" ht="12.75">
      <c r="B38">
        <f t="shared" si="13"/>
        <v>29</v>
      </c>
      <c r="C38" s="7">
        <f t="shared" si="7"/>
        <v>2.4166666666666665</v>
      </c>
      <c r="D38">
        <f t="shared" si="14"/>
        <v>2</v>
      </c>
      <c r="E38" s="4">
        <f t="shared" si="0"/>
        <v>434676.1748966777</v>
      </c>
      <c r="F38" s="4">
        <f t="shared" si="12"/>
        <v>138680.3393897166</v>
      </c>
      <c r="G38" s="4">
        <f t="shared" si="1"/>
        <v>500</v>
      </c>
      <c r="H38" s="4">
        <f t="shared" si="2"/>
        <v>964.9836864353683</v>
      </c>
      <c r="I38" s="4">
        <f t="shared" si="3"/>
        <v>12.737882958684338</v>
      </c>
      <c r="J38" s="4">
        <f t="shared" si="9"/>
        <v>140158.06095911065</v>
      </c>
      <c r="K38" s="4">
        <f t="shared" si="4"/>
        <v>294518.1139375671</v>
      </c>
      <c r="L38" s="4">
        <f t="shared" si="10"/>
        <v>434676.1748966777</v>
      </c>
      <c r="M38" s="4"/>
      <c r="N38" s="22">
        <f t="shared" si="5"/>
        <v>132038.9531733495</v>
      </c>
      <c r="O38" s="22">
        <f t="shared" si="6"/>
        <v>277457.202167278</v>
      </c>
      <c r="P38" s="22">
        <f t="shared" si="11"/>
        <v>409496.1553406275</v>
      </c>
    </row>
    <row r="39" spans="2:16" ht="12.75">
      <c r="B39">
        <f t="shared" si="13"/>
        <v>30</v>
      </c>
      <c r="C39" s="7">
        <f t="shared" si="7"/>
        <v>2.5</v>
      </c>
      <c r="D39">
        <f t="shared" si="14"/>
        <v>2</v>
      </c>
      <c r="E39" s="4">
        <f t="shared" si="0"/>
        <v>435924.08617040183</v>
      </c>
      <c r="F39" s="4">
        <f t="shared" si="12"/>
        <v>140158.06095911065</v>
      </c>
      <c r="G39" s="4">
        <f t="shared" si="1"/>
        <v>500</v>
      </c>
      <c r="H39" s="4">
        <f t="shared" si="2"/>
        <v>975.2292226498338</v>
      </c>
      <c r="I39" s="4">
        <f t="shared" si="3"/>
        <v>12.764120912003648</v>
      </c>
      <c r="J39" s="4">
        <f t="shared" si="9"/>
        <v>141646.05430267248</v>
      </c>
      <c r="K39" s="4">
        <f t="shared" si="4"/>
        <v>294278.0318677294</v>
      </c>
      <c r="L39" s="4">
        <f t="shared" si="10"/>
        <v>435924.0861704019</v>
      </c>
      <c r="M39" s="4"/>
      <c r="N39" s="22">
        <f t="shared" si="5"/>
        <v>133166.4486219013</v>
      </c>
      <c r="O39" s="22">
        <f t="shared" si="6"/>
        <v>276661.1509525744</v>
      </c>
      <c r="P39" s="22">
        <f t="shared" si="11"/>
        <v>409827.59957447567</v>
      </c>
    </row>
    <row r="40" spans="2:16" ht="12.75">
      <c r="B40">
        <f t="shared" si="13"/>
        <v>31</v>
      </c>
      <c r="C40" s="7">
        <f t="shared" si="7"/>
        <v>2.5833333333333335</v>
      </c>
      <c r="D40">
        <f t="shared" si="14"/>
        <v>2</v>
      </c>
      <c r="E40" s="4">
        <f t="shared" si="0"/>
        <v>437175.5800710031</v>
      </c>
      <c r="F40" s="4">
        <f t="shared" si="12"/>
        <v>141646.05430267248</v>
      </c>
      <c r="G40" s="4">
        <f t="shared" si="1"/>
        <v>500</v>
      </c>
      <c r="H40" s="4">
        <f t="shared" si="2"/>
        <v>985.5459764985292</v>
      </c>
      <c r="I40" s="4">
        <f t="shared" si="3"/>
        <v>12.790412911210854</v>
      </c>
      <c r="J40" s="4">
        <f t="shared" si="9"/>
        <v>143144.39069208223</v>
      </c>
      <c r="K40" s="4">
        <f t="shared" si="4"/>
        <v>294031.1893789209</v>
      </c>
      <c r="L40" s="4">
        <f t="shared" si="10"/>
        <v>437175.5800710031</v>
      </c>
      <c r="M40" s="4"/>
      <c r="N40" s="22">
        <f t="shared" si="5"/>
        <v>134298.45464952788</v>
      </c>
      <c r="O40" s="22">
        <f t="shared" si="6"/>
        <v>275860.8574281769</v>
      </c>
      <c r="P40" s="22">
        <f t="shared" si="11"/>
        <v>410159.3120777048</v>
      </c>
    </row>
    <row r="41" spans="2:16" ht="12.75">
      <c r="B41">
        <f t="shared" si="13"/>
        <v>32</v>
      </c>
      <c r="C41" s="7">
        <f t="shared" si="7"/>
        <v>2.6666666666666665</v>
      </c>
      <c r="D41">
        <f t="shared" si="14"/>
        <v>2</v>
      </c>
      <c r="E41" s="4">
        <f t="shared" si="0"/>
        <v>438430.66688384046</v>
      </c>
      <c r="F41" s="4">
        <f t="shared" si="12"/>
        <v>143144.39069208223</v>
      </c>
      <c r="G41" s="4">
        <f t="shared" si="1"/>
        <v>500</v>
      </c>
      <c r="H41" s="4">
        <f t="shared" si="2"/>
        <v>995.9344421317701</v>
      </c>
      <c r="I41" s="4">
        <f t="shared" si="3"/>
        <v>12.81675906763163</v>
      </c>
      <c r="J41" s="4">
        <f t="shared" si="9"/>
        <v>144653.14189328166</v>
      </c>
      <c r="K41" s="4">
        <f t="shared" si="4"/>
        <v>293777.5249905588</v>
      </c>
      <c r="L41" s="4">
        <f t="shared" si="10"/>
        <v>438430.66688384046</v>
      </c>
      <c r="M41" s="4"/>
      <c r="N41" s="22">
        <f t="shared" si="5"/>
        <v>135434.9951933785</v>
      </c>
      <c r="O41" s="22">
        <f t="shared" si="6"/>
        <v>275056.29787407257</v>
      </c>
      <c r="P41" s="22">
        <f t="shared" si="11"/>
        <v>410491.2930674511</v>
      </c>
    </row>
    <row r="42" spans="2:16" ht="12.75">
      <c r="B42">
        <f t="shared" si="13"/>
        <v>33</v>
      </c>
      <c r="C42" s="7">
        <f t="shared" si="7"/>
        <v>2.75</v>
      </c>
      <c r="D42">
        <f t="shared" si="14"/>
        <v>2</v>
      </c>
      <c r="E42" s="4">
        <f t="shared" si="0"/>
        <v>439689.3569238012</v>
      </c>
      <c r="F42" s="4">
        <f t="shared" si="12"/>
        <v>144653.14189328166</v>
      </c>
      <c r="G42" s="4">
        <f t="shared" si="1"/>
        <v>500</v>
      </c>
      <c r="H42" s="4">
        <f t="shared" si="2"/>
        <v>1006.3951171267528</v>
      </c>
      <c r="I42" s="4">
        <f t="shared" si="3"/>
        <v>12.84315949282097</v>
      </c>
      <c r="J42" s="4">
        <f t="shared" si="9"/>
        <v>146172.38016990124</v>
      </c>
      <c r="K42" s="4">
        <f t="shared" si="4"/>
        <v>293516.97675389994</v>
      </c>
      <c r="L42" s="4">
        <f t="shared" si="10"/>
        <v>439689.3569238012</v>
      </c>
      <c r="M42" s="4"/>
      <c r="N42" s="22">
        <f t="shared" si="5"/>
        <v>136576.09430290878</v>
      </c>
      <c r="O42" s="22">
        <f t="shared" si="6"/>
        <v>274247.4484581173</v>
      </c>
      <c r="P42" s="22">
        <f t="shared" si="11"/>
        <v>410823.54276102607</v>
      </c>
    </row>
    <row r="43" spans="2:16" ht="12.75">
      <c r="B43">
        <f t="shared" si="13"/>
        <v>34</v>
      </c>
      <c r="C43" s="7">
        <f t="shared" si="7"/>
        <v>2.8333333333333335</v>
      </c>
      <c r="D43">
        <f t="shared" si="14"/>
        <v>2</v>
      </c>
      <c r="E43" s="4">
        <f t="shared" si="0"/>
        <v>440951.6605353853</v>
      </c>
      <c r="F43" s="4">
        <f t="shared" si="12"/>
        <v>146172.38016990124</v>
      </c>
      <c r="G43" s="4">
        <f t="shared" si="1"/>
        <v>500</v>
      </c>
      <c r="H43" s="4">
        <f t="shared" si="2"/>
        <v>1016.9285025113152</v>
      </c>
      <c r="I43" s="4">
        <f t="shared" si="3"/>
        <v>12.869614298563658</v>
      </c>
      <c r="J43" s="4">
        <f t="shared" si="9"/>
        <v>147702.17828671113</v>
      </c>
      <c r="K43" s="4">
        <f t="shared" si="4"/>
        <v>293249.48224867415</v>
      </c>
      <c r="L43" s="4">
        <f t="shared" si="10"/>
        <v>440951.66053538525</v>
      </c>
      <c r="M43" s="4"/>
      <c r="N43" s="22">
        <f t="shared" si="5"/>
        <v>137721.77614043563</v>
      </c>
      <c r="O43" s="22">
        <f t="shared" si="6"/>
        <v>273434.28523548174</v>
      </c>
      <c r="P43" s="22">
        <f t="shared" si="11"/>
        <v>411156.0613759174</v>
      </c>
    </row>
    <row r="44" spans="2:16" ht="12.75">
      <c r="B44">
        <f t="shared" si="13"/>
        <v>35</v>
      </c>
      <c r="C44" s="7">
        <f t="shared" si="7"/>
        <v>2.9166666666666665</v>
      </c>
      <c r="D44">
        <f t="shared" si="14"/>
        <v>2</v>
      </c>
      <c r="E44" s="4">
        <f t="shared" si="0"/>
        <v>442217.58809279115</v>
      </c>
      <c r="F44" s="4">
        <f t="shared" si="12"/>
        <v>147702.17828671113</v>
      </c>
      <c r="G44" s="4">
        <f t="shared" si="1"/>
        <v>500</v>
      </c>
      <c r="H44" s="4">
        <f t="shared" si="2"/>
        <v>1027.5351027878637</v>
      </c>
      <c r="I44" s="4">
        <f t="shared" si="3"/>
        <v>12.896123596874727</v>
      </c>
      <c r="J44" s="4">
        <f t="shared" si="9"/>
        <v>149242.60951309587</v>
      </c>
      <c r="K44" s="4">
        <f t="shared" si="4"/>
        <v>292974.9785796953</v>
      </c>
      <c r="L44" s="4">
        <f t="shared" si="10"/>
        <v>442217.58809279115</v>
      </c>
      <c r="M44" s="4"/>
      <c r="N44" s="22">
        <f t="shared" si="5"/>
        <v>138872.06498169448</v>
      </c>
      <c r="O44" s="22">
        <f t="shared" si="6"/>
        <v>272616.78414809436</v>
      </c>
      <c r="P44" s="22">
        <f t="shared" si="11"/>
        <v>411488.8491297888</v>
      </c>
    </row>
    <row r="45" spans="2:16" ht="12.75">
      <c r="B45">
        <f t="shared" si="13"/>
        <v>36</v>
      </c>
      <c r="C45" s="7">
        <f t="shared" si="7"/>
        <v>3</v>
      </c>
      <c r="D45">
        <f t="shared" si="14"/>
        <v>3</v>
      </c>
      <c r="E45" s="4">
        <f t="shared" si="0"/>
        <v>443487.1499999998</v>
      </c>
      <c r="F45" s="4">
        <f t="shared" si="12"/>
        <v>149242.60951309587</v>
      </c>
      <c r="G45" s="4">
        <f t="shared" si="1"/>
        <v>500</v>
      </c>
      <c r="H45" s="4">
        <f t="shared" si="2"/>
        <v>1038.2154259574647</v>
      </c>
      <c r="I45" s="4">
        <f t="shared" si="3"/>
        <v>12.922687499999945</v>
      </c>
      <c r="J45" s="4">
        <f t="shared" si="9"/>
        <v>150793.74762655332</v>
      </c>
      <c r="K45" s="4">
        <f t="shared" si="4"/>
        <v>292693.4023734465</v>
      </c>
      <c r="L45" s="4">
        <f t="shared" si="10"/>
        <v>443487.1499999998</v>
      </c>
      <c r="M45" s="4"/>
      <c r="N45" s="22">
        <f t="shared" si="5"/>
        <v>140026.98521639925</v>
      </c>
      <c r="O45" s="22">
        <f t="shared" si="6"/>
        <v>271794.92102408054</v>
      </c>
      <c r="P45" s="22">
        <f t="shared" si="11"/>
        <v>411821.9062404798</v>
      </c>
    </row>
    <row r="46" spans="2:16" ht="12.75">
      <c r="B46">
        <f t="shared" si="13"/>
        <v>37</v>
      </c>
      <c r="C46" s="7">
        <f t="shared" si="7"/>
        <v>3.0833333333333335</v>
      </c>
      <c r="D46">
        <f t="shared" si="14"/>
        <v>3</v>
      </c>
      <c r="E46" s="4">
        <f t="shared" si="0"/>
        <v>444760.3566908618</v>
      </c>
      <c r="F46" s="4">
        <f t="shared" si="12"/>
        <v>150793.74762655332</v>
      </c>
      <c r="G46" s="4">
        <f t="shared" si="1"/>
        <v>500</v>
      </c>
      <c r="H46" s="4">
        <f t="shared" si="2"/>
        <v>1048.969983544103</v>
      </c>
      <c r="I46" s="4">
        <f t="shared" si="3"/>
        <v>12.949306120416288</v>
      </c>
      <c r="J46" s="4">
        <f t="shared" si="9"/>
        <v>152355.66691621786</v>
      </c>
      <c r="K46" s="4">
        <f t="shared" si="4"/>
        <v>292404.689774644</v>
      </c>
      <c r="L46" s="4">
        <f t="shared" si="10"/>
        <v>444760.35669086187</v>
      </c>
      <c r="M46" s="4"/>
      <c r="N46" s="22">
        <f t="shared" si="5"/>
        <v>141186.5613488053</v>
      </c>
      <c r="O46" s="22">
        <f t="shared" si="6"/>
        <v>270968.6715772016</v>
      </c>
      <c r="P46" s="22">
        <f t="shared" si="11"/>
        <v>412155.2329260069</v>
      </c>
    </row>
    <row r="47" spans="2:16" ht="12.75">
      <c r="B47">
        <f t="shared" si="13"/>
        <v>38</v>
      </c>
      <c r="C47" s="7">
        <f t="shared" si="7"/>
        <v>3.1666666666666665</v>
      </c>
      <c r="D47">
        <f t="shared" si="14"/>
        <v>3</v>
      </c>
      <c r="E47" s="4">
        <f t="shared" si="0"/>
        <v>446037.21862918173</v>
      </c>
      <c r="F47" s="4">
        <f t="shared" si="12"/>
        <v>152355.66691621786</v>
      </c>
      <c r="G47" s="4">
        <f t="shared" si="1"/>
        <v>500</v>
      </c>
      <c r="H47" s="4">
        <f t="shared" si="2"/>
        <v>1059.7992906191105</v>
      </c>
      <c r="I47" s="4">
        <f t="shared" si="3"/>
        <v>12.975979570832418</v>
      </c>
      <c r="J47" s="4">
        <f t="shared" si="9"/>
        <v>153928.4421864078</v>
      </c>
      <c r="K47" s="4">
        <f t="shared" si="4"/>
        <v>292108.77644277393</v>
      </c>
      <c r="L47" s="4">
        <f t="shared" si="10"/>
        <v>446037.21862918173</v>
      </c>
      <c r="M47" s="4"/>
      <c r="N47" s="22">
        <f t="shared" si="5"/>
        <v>142350.81799827452</v>
      </c>
      <c r="O47" s="22">
        <f t="shared" si="6"/>
        <v>270138.01140628796</v>
      </c>
      <c r="P47" s="22">
        <f t="shared" si="11"/>
        <v>412488.8294045625</v>
      </c>
    </row>
    <row r="48" spans="2:16" ht="12.75">
      <c r="B48">
        <f t="shared" si="13"/>
        <v>39</v>
      </c>
      <c r="C48" s="7">
        <f t="shared" si="7"/>
        <v>3.25</v>
      </c>
      <c r="D48">
        <f t="shared" si="14"/>
        <v>3</v>
      </c>
      <c r="E48" s="4">
        <f t="shared" si="0"/>
        <v>447317.74630880466</v>
      </c>
      <c r="F48" s="4">
        <f t="shared" si="12"/>
        <v>153928.4421864078</v>
      </c>
      <c r="G48" s="4">
        <f t="shared" si="1"/>
        <v>500</v>
      </c>
      <c r="H48" s="4">
        <f t="shared" si="2"/>
        <v>1070.7038658257607</v>
      </c>
      <c r="I48" s="4">
        <f t="shared" si="3"/>
        <v>13.00270796418916</v>
      </c>
      <c r="J48" s="4">
        <f t="shared" si="9"/>
        <v>155512.14876019774</v>
      </c>
      <c r="K48" s="4">
        <f t="shared" si="4"/>
        <v>291805.5975486069</v>
      </c>
      <c r="L48" s="4">
        <f t="shared" si="10"/>
        <v>447317.74630880466</v>
      </c>
      <c r="M48" s="4"/>
      <c r="N48" s="22">
        <f t="shared" si="5"/>
        <v>143519.7798998437</v>
      </c>
      <c r="O48" s="22">
        <f t="shared" si="6"/>
        <v>269302.9159946718</v>
      </c>
      <c r="P48" s="22">
        <f t="shared" si="11"/>
        <v>412822.6958945155</v>
      </c>
    </row>
    <row r="49" spans="2:16" ht="12.75">
      <c r="B49">
        <f t="shared" si="13"/>
        <v>40</v>
      </c>
      <c r="C49" s="7">
        <f t="shared" si="7"/>
        <v>3.3333333333333335</v>
      </c>
      <c r="D49">
        <f t="shared" si="14"/>
        <v>3</v>
      </c>
      <c r="E49" s="4">
        <f t="shared" si="0"/>
        <v>448601.9502537029</v>
      </c>
      <c r="F49" s="4">
        <f t="shared" si="12"/>
        <v>155512.14876019774</v>
      </c>
      <c r="G49" s="4">
        <f t="shared" si="1"/>
        <v>500</v>
      </c>
      <c r="H49" s="4">
        <f t="shared" si="2"/>
        <v>1081.6842314040375</v>
      </c>
      <c r="I49" s="4">
        <f t="shared" si="3"/>
        <v>13.029491413659967</v>
      </c>
      <c r="J49" s="4">
        <f t="shared" si="9"/>
        <v>157106.86248301543</v>
      </c>
      <c r="K49" s="4">
        <f t="shared" si="4"/>
        <v>291495.0877706874</v>
      </c>
      <c r="L49" s="4">
        <f t="shared" si="10"/>
        <v>448601.9502537028</v>
      </c>
      <c r="M49" s="4"/>
      <c r="N49" s="22">
        <f t="shared" si="5"/>
        <v>144693.4719047957</v>
      </c>
      <c r="O49" s="22">
        <f t="shared" si="6"/>
        <v>268463.3607096167</v>
      </c>
      <c r="P49" s="22">
        <f t="shared" si="11"/>
        <v>413156.8326144124</v>
      </c>
    </row>
    <row r="50" spans="2:16" ht="12.75">
      <c r="B50">
        <f t="shared" si="13"/>
        <v>41</v>
      </c>
      <c r="C50" s="7">
        <f t="shared" si="7"/>
        <v>3.4166666666666665</v>
      </c>
      <c r="D50">
        <f t="shared" si="14"/>
        <v>3</v>
      </c>
      <c r="E50" s="4">
        <f t="shared" si="0"/>
        <v>449889.8410180615</v>
      </c>
      <c r="F50" s="4">
        <f t="shared" si="12"/>
        <v>157106.86248301543</v>
      </c>
      <c r="G50" s="4">
        <f t="shared" si="1"/>
        <v>500</v>
      </c>
      <c r="H50" s="4">
        <f t="shared" si="2"/>
        <v>1092.7409132155735</v>
      </c>
      <c r="I50" s="4">
        <f t="shared" si="3"/>
        <v>13.05633003265143</v>
      </c>
      <c r="J50" s="4">
        <f t="shared" si="9"/>
        <v>158712.65972626366</v>
      </c>
      <c r="K50" s="4">
        <f t="shared" si="4"/>
        <v>291177.18129179784</v>
      </c>
      <c r="L50" s="4">
        <f t="shared" si="10"/>
        <v>449889.8410180615</v>
      </c>
      <c r="M50" s="4"/>
      <c r="N50" s="22">
        <f t="shared" si="5"/>
        <v>145871.91898123265</v>
      </c>
      <c r="O50" s="22">
        <f t="shared" si="6"/>
        <v>267619.32080174296</v>
      </c>
      <c r="P50" s="22">
        <f t="shared" si="11"/>
        <v>413491.23978297564</v>
      </c>
    </row>
    <row r="51" spans="2:16" ht="12.75">
      <c r="B51">
        <f t="shared" si="13"/>
        <v>42</v>
      </c>
      <c r="C51" s="7">
        <f t="shared" si="7"/>
        <v>3.5</v>
      </c>
      <c r="D51">
        <f t="shared" si="14"/>
        <v>3</v>
      </c>
      <c r="E51" s="4">
        <f t="shared" si="0"/>
        <v>451181.4291863658</v>
      </c>
      <c r="F51" s="4">
        <f t="shared" si="12"/>
        <v>158712.65972626366</v>
      </c>
      <c r="G51" s="4">
        <f t="shared" si="1"/>
        <v>500</v>
      </c>
      <c r="H51" s="4">
        <f t="shared" si="2"/>
        <v>1103.8744407687614</v>
      </c>
      <c r="I51" s="4">
        <f t="shared" si="3"/>
        <v>13.083223934803721</v>
      </c>
      <c r="J51" s="4">
        <f t="shared" si="9"/>
        <v>160329.61739096724</v>
      </c>
      <c r="K51" s="4">
        <f t="shared" si="4"/>
        <v>290851.8117953986</v>
      </c>
      <c r="L51" s="4">
        <f t="shared" si="10"/>
        <v>451181.4291863658</v>
      </c>
      <c r="M51" s="4"/>
      <c r="N51" s="22">
        <f t="shared" si="5"/>
        <v>147055.14621465284</v>
      </c>
      <c r="O51" s="22">
        <f t="shared" si="6"/>
        <v>266770.77140445233</v>
      </c>
      <c r="P51" s="22">
        <f t="shared" si="11"/>
        <v>413825.9176191052</v>
      </c>
    </row>
    <row r="52" spans="2:16" ht="12.75">
      <c r="B52">
        <f t="shared" si="13"/>
        <v>43</v>
      </c>
      <c r="C52" s="7">
        <f t="shared" si="7"/>
        <v>3.5833333333333335</v>
      </c>
      <c r="D52">
        <f t="shared" si="14"/>
        <v>3</v>
      </c>
      <c r="E52" s="4">
        <f t="shared" si="0"/>
        <v>452476.7253734881</v>
      </c>
      <c r="F52" s="4">
        <f t="shared" si="12"/>
        <v>160329.61739096724</v>
      </c>
      <c r="G52" s="4">
        <f t="shared" si="1"/>
        <v>500</v>
      </c>
      <c r="H52" s="4">
        <f t="shared" si="2"/>
        <v>1115.0853472440394</v>
      </c>
      <c r="I52" s="4">
        <f t="shared" si="3"/>
        <v>13.110173233991105</v>
      </c>
      <c r="J52" s="4">
        <f t="shared" si="9"/>
        <v>161957.81291144527</v>
      </c>
      <c r="K52" s="4">
        <f t="shared" si="4"/>
        <v>290518.9124620428</v>
      </c>
      <c r="L52" s="4">
        <f t="shared" si="10"/>
        <v>452476.7253734881</v>
      </c>
      <c r="M52" s="4"/>
      <c r="N52" s="22">
        <f t="shared" si="5"/>
        <v>148243.1788085297</v>
      </c>
      <c r="O52" s="22">
        <f t="shared" si="6"/>
        <v>265917.6875333484</v>
      </c>
      <c r="P52" s="22">
        <f t="shared" si="11"/>
        <v>414160.8663418781</v>
      </c>
    </row>
    <row r="53" spans="2:16" ht="12.75">
      <c r="B53">
        <f t="shared" si="13"/>
        <v>44</v>
      </c>
      <c r="C53" s="7">
        <f t="shared" si="7"/>
        <v>3.6666666666666665</v>
      </c>
      <c r="D53">
        <f t="shared" si="14"/>
        <v>3</v>
      </c>
      <c r="E53" s="4">
        <f t="shared" si="0"/>
        <v>453775.74022477487</v>
      </c>
      <c r="F53" s="4">
        <f t="shared" si="12"/>
        <v>161957.81291144527</v>
      </c>
      <c r="G53" s="4">
        <f t="shared" si="1"/>
        <v>500</v>
      </c>
      <c r="H53" s="4">
        <f t="shared" si="2"/>
        <v>1126.374169519354</v>
      </c>
      <c r="I53" s="4">
        <f t="shared" si="3"/>
        <v>13.1371780443224</v>
      </c>
      <c r="J53" s="4">
        <f t="shared" si="9"/>
        <v>163597.32425900895</v>
      </c>
      <c r="K53" s="4">
        <f t="shared" si="4"/>
        <v>290178.41596576595</v>
      </c>
      <c r="L53" s="4">
        <f t="shared" si="10"/>
        <v>453775.7402247749</v>
      </c>
      <c r="M53" s="4"/>
      <c r="N53" s="22">
        <f t="shared" si="5"/>
        <v>149436.04208489397</v>
      </c>
      <c r="O53" s="22">
        <f t="shared" si="6"/>
        <v>265060.0440856548</v>
      </c>
      <c r="P53" s="22">
        <f t="shared" si="11"/>
        <v>414496.08617054875</v>
      </c>
    </row>
    <row r="54" spans="2:16" ht="12.75">
      <c r="B54">
        <f t="shared" si="13"/>
        <v>45</v>
      </c>
      <c r="C54" s="7">
        <f t="shared" si="7"/>
        <v>3.75</v>
      </c>
      <c r="D54">
        <f t="shared" si="14"/>
        <v>3</v>
      </c>
      <c r="E54" s="4">
        <f t="shared" si="0"/>
        <v>455078.4844161341</v>
      </c>
      <c r="F54" s="4">
        <f t="shared" si="12"/>
        <v>163597.32425900895</v>
      </c>
      <c r="G54" s="4">
        <f t="shared" si="1"/>
        <v>500</v>
      </c>
      <c r="H54" s="4">
        <f t="shared" si="2"/>
        <v>1137.7414481957953</v>
      </c>
      <c r="I54" s="4">
        <f t="shared" si="3"/>
        <v>13.164238480141478</v>
      </c>
      <c r="J54" s="4">
        <f t="shared" si="9"/>
        <v>165248.2299456849</v>
      </c>
      <c r="K54" s="4">
        <f t="shared" si="4"/>
        <v>289830.2544704492</v>
      </c>
      <c r="L54" s="4">
        <f t="shared" si="10"/>
        <v>455078.4844161341</v>
      </c>
      <c r="M54" s="4"/>
      <c r="N54" s="22">
        <f t="shared" si="5"/>
        <v>150633.76148491862</v>
      </c>
      <c r="O54" s="22">
        <f t="shared" si="6"/>
        <v>264197.8158396301</v>
      </c>
      <c r="P54" s="22">
        <f t="shared" si="11"/>
        <v>414831.57732454874</v>
      </c>
    </row>
    <row r="55" spans="2:16" ht="12.75">
      <c r="B55">
        <f t="shared" si="13"/>
        <v>46</v>
      </c>
      <c r="C55" s="7">
        <f t="shared" si="7"/>
        <v>3.8333333333333335</v>
      </c>
      <c r="D55">
        <f t="shared" si="14"/>
        <v>3</v>
      </c>
      <c r="E55" s="4">
        <f t="shared" si="0"/>
        <v>456384.96865412383</v>
      </c>
      <c r="F55" s="4">
        <f t="shared" si="12"/>
        <v>165248.2299456849</v>
      </c>
      <c r="G55" s="4">
        <f t="shared" si="1"/>
        <v>500</v>
      </c>
      <c r="H55" s="4">
        <f t="shared" si="2"/>
        <v>1149.1877276234152</v>
      </c>
      <c r="I55" s="4">
        <f t="shared" si="3"/>
        <v>13.191354656027734</v>
      </c>
      <c r="J55" s="4">
        <f t="shared" si="9"/>
        <v>166910.60902796435</v>
      </c>
      <c r="K55" s="4">
        <f t="shared" si="4"/>
        <v>289474.3596261595</v>
      </c>
      <c r="L55" s="4">
        <f t="shared" si="10"/>
        <v>456384.96865412383</v>
      </c>
      <c r="M55" s="4"/>
      <c r="N55" s="22">
        <f t="shared" si="5"/>
        <v>151836.3625695063</v>
      </c>
      <c r="O55" s="22">
        <f t="shared" si="6"/>
        <v>263330.9774539816</v>
      </c>
      <c r="P55" s="22">
        <f t="shared" si="11"/>
        <v>415167.3400234879</v>
      </c>
    </row>
    <row r="56" spans="2:16" ht="12.75">
      <c r="B56">
        <f t="shared" si="13"/>
        <v>47</v>
      </c>
      <c r="C56" s="7">
        <f t="shared" si="7"/>
        <v>3.9166666666666665</v>
      </c>
      <c r="D56">
        <f t="shared" si="14"/>
        <v>3</v>
      </c>
      <c r="E56" s="4">
        <f t="shared" si="0"/>
        <v>457695.2036760388</v>
      </c>
      <c r="F56" s="4">
        <f t="shared" si="12"/>
        <v>166910.60902796435</v>
      </c>
      <c r="G56" s="4">
        <f t="shared" si="1"/>
        <v>500</v>
      </c>
      <c r="H56" s="4">
        <f t="shared" si="2"/>
        <v>1160.7135559272194</v>
      </c>
      <c r="I56" s="4">
        <f t="shared" si="3"/>
        <v>13.218526686796578</v>
      </c>
      <c r="J56" s="4">
        <f t="shared" si="9"/>
        <v>168584.54111057837</v>
      </c>
      <c r="K56" s="4">
        <f t="shared" si="4"/>
        <v>289110.6625654604</v>
      </c>
      <c r="L56" s="4">
        <f t="shared" si="10"/>
        <v>457695.2036760388</v>
      </c>
      <c r="M56" s="4"/>
      <c r="N56" s="22">
        <f t="shared" si="5"/>
        <v>153043.87101988026</v>
      </c>
      <c r="O56" s="22">
        <f t="shared" si="6"/>
        <v>262459.50346727285</v>
      </c>
      <c r="P56" s="22">
        <f t="shared" si="11"/>
        <v>415503.37448715314</v>
      </c>
    </row>
    <row r="57" spans="2:16" ht="12.75">
      <c r="B57">
        <f t="shared" si="13"/>
        <v>48</v>
      </c>
      <c r="C57" s="7">
        <f t="shared" si="7"/>
        <v>4</v>
      </c>
      <c r="D57">
        <f t="shared" si="14"/>
        <v>4</v>
      </c>
      <c r="E57" s="4">
        <f t="shared" si="0"/>
        <v>459009.20024999976</v>
      </c>
      <c r="F57" s="4">
        <f t="shared" si="12"/>
        <v>168584.54111057837</v>
      </c>
      <c r="G57" s="4">
        <f t="shared" si="1"/>
        <v>500</v>
      </c>
      <c r="H57" s="4">
        <f t="shared" si="2"/>
        <v>1172.3194850333434</v>
      </c>
      <c r="I57" s="4">
        <f t="shared" si="3"/>
        <v>13.245754687499925</v>
      </c>
      <c r="J57" s="4">
        <f t="shared" si="9"/>
        <v>170270.1063502992</v>
      </c>
      <c r="K57" s="4">
        <f t="shared" si="4"/>
        <v>288739.09389970056</v>
      </c>
      <c r="L57" s="4">
        <f t="shared" si="10"/>
        <v>459009.20024999976</v>
      </c>
      <c r="M57" s="4"/>
      <c r="N57" s="22">
        <f t="shared" si="5"/>
        <v>154256.31263817727</v>
      </c>
      <c r="O57" s="22">
        <f t="shared" si="6"/>
        <v>261583.36829733214</v>
      </c>
      <c r="P57" s="22">
        <f t="shared" si="11"/>
        <v>415839.6809355094</v>
      </c>
    </row>
    <row r="58" spans="2:16" ht="12.75">
      <c r="B58">
        <f t="shared" si="13"/>
        <v>49</v>
      </c>
      <c r="C58" s="7">
        <f t="shared" si="7"/>
        <v>4.083333333333333</v>
      </c>
      <c r="D58">
        <f t="shared" si="14"/>
        <v>4</v>
      </c>
      <c r="E58" s="4">
        <f t="shared" si="0"/>
        <v>460326.96917504194</v>
      </c>
      <c r="F58" s="4">
        <f t="shared" si="12"/>
        <v>170270.1063502992</v>
      </c>
      <c r="G58" s="4">
        <f t="shared" si="1"/>
        <v>500</v>
      </c>
      <c r="H58" s="4">
        <f t="shared" si="2"/>
        <v>1184.0060706954077</v>
      </c>
      <c r="I58" s="4">
        <f t="shared" si="3"/>
        <v>13.273038773426677</v>
      </c>
      <c r="J58" s="4">
        <f t="shared" si="9"/>
        <v>171967.38545976803</v>
      </c>
      <c r="K58" s="4">
        <f t="shared" si="4"/>
        <v>288359.5837152739</v>
      </c>
      <c r="L58" s="4">
        <f t="shared" si="10"/>
        <v>460326.9691750419</v>
      </c>
      <c r="M58" s="4"/>
      <c r="N58" s="22">
        <f t="shared" si="5"/>
        <v>155473.7133480443</v>
      </c>
      <c r="O58" s="22">
        <f t="shared" si="6"/>
        <v>260702.54624065588</v>
      </c>
      <c r="P58" s="22">
        <f t="shared" si="11"/>
        <v>416176.25958870014</v>
      </c>
    </row>
    <row r="59" spans="2:16" ht="12.75">
      <c r="B59">
        <f t="shared" si="13"/>
        <v>50</v>
      </c>
      <c r="C59" s="7">
        <f t="shared" si="7"/>
        <v>4.166666666666667</v>
      </c>
      <c r="D59">
        <f t="shared" si="14"/>
        <v>4</v>
      </c>
      <c r="E59" s="4">
        <f t="shared" si="0"/>
        <v>461648.5212812029</v>
      </c>
      <c r="F59" s="4">
        <f t="shared" si="12"/>
        <v>171967.38545976803</v>
      </c>
      <c r="G59" s="4">
        <f t="shared" si="1"/>
        <v>500</v>
      </c>
      <c r="H59" s="4">
        <f t="shared" si="2"/>
        <v>1195.7738725210584</v>
      </c>
      <c r="I59" s="4">
        <f t="shared" si="3"/>
        <v>13.30037906010321</v>
      </c>
      <c r="J59" s="4">
        <f t="shared" si="9"/>
        <v>173676.4597113492</v>
      </c>
      <c r="K59" s="4">
        <f t="shared" si="4"/>
        <v>287972.0615698537</v>
      </c>
      <c r="L59" s="4">
        <f t="shared" si="10"/>
        <v>461648.5212812029</v>
      </c>
      <c r="M59" s="4"/>
      <c r="N59" s="22">
        <f t="shared" si="5"/>
        <v>156696.09919523733</v>
      </c>
      <c r="O59" s="22">
        <f t="shared" si="6"/>
        <v>259817.011471809</v>
      </c>
      <c r="P59" s="22">
        <f t="shared" si="11"/>
        <v>416513.11066704633</v>
      </c>
    </row>
    <row r="60" spans="2:16" ht="12.75">
      <c r="B60">
        <f t="shared" si="13"/>
        <v>51</v>
      </c>
      <c r="C60" s="7">
        <f t="shared" si="7"/>
        <v>4.25</v>
      </c>
      <c r="D60">
        <f t="shared" si="14"/>
        <v>4</v>
      </c>
      <c r="E60" s="4">
        <f t="shared" si="0"/>
        <v>462973.8674296128</v>
      </c>
      <c r="F60" s="4">
        <f t="shared" si="12"/>
        <v>173676.4597113492</v>
      </c>
      <c r="G60" s="4">
        <f t="shared" si="1"/>
        <v>500</v>
      </c>
      <c r="H60" s="4">
        <f t="shared" si="2"/>
        <v>1207.6234539986876</v>
      </c>
      <c r="I60" s="4">
        <f t="shared" si="3"/>
        <v>13.327775663293867</v>
      </c>
      <c r="J60" s="4">
        <f t="shared" si="9"/>
        <v>175397.41094101116</v>
      </c>
      <c r="K60" s="4">
        <f t="shared" si="4"/>
        <v>287576.45648860163</v>
      </c>
      <c r="L60" s="4">
        <f t="shared" si="10"/>
        <v>462973.8674296128</v>
      </c>
      <c r="M60" s="4"/>
      <c r="N60" s="22">
        <f t="shared" si="5"/>
        <v>157923.49634822374</v>
      </c>
      <c r="O60" s="22">
        <f t="shared" si="6"/>
        <v>258926.7380428243</v>
      </c>
      <c r="P60" s="22">
        <f t="shared" si="11"/>
        <v>416850.234391048</v>
      </c>
    </row>
    <row r="61" spans="2:16" ht="12.75">
      <c r="B61">
        <f t="shared" si="13"/>
        <v>52</v>
      </c>
      <c r="C61" s="7">
        <f t="shared" si="7"/>
        <v>4.333333333333333</v>
      </c>
      <c r="D61">
        <f t="shared" si="14"/>
        <v>4</v>
      </c>
      <c r="E61" s="4">
        <f t="shared" si="0"/>
        <v>464303.01851258246</v>
      </c>
      <c r="F61" s="4">
        <f t="shared" si="12"/>
        <v>175397.41094101116</v>
      </c>
      <c r="G61" s="4">
        <f t="shared" si="1"/>
        <v>500</v>
      </c>
      <c r="H61" s="4">
        <f t="shared" si="2"/>
        <v>1219.555382524344</v>
      </c>
      <c r="I61" s="4">
        <f t="shared" si="3"/>
        <v>13.35522869900145</v>
      </c>
      <c r="J61" s="4">
        <f t="shared" si="9"/>
        <v>177130.3215522345</v>
      </c>
      <c r="K61" s="4">
        <f t="shared" si="4"/>
        <v>287172.69696034794</v>
      </c>
      <c r="L61" s="4">
        <f t="shared" si="10"/>
        <v>464303.0185125824</v>
      </c>
      <c r="M61" s="4"/>
      <c r="N61" s="22">
        <f t="shared" si="5"/>
        <v>159155.93109878674</v>
      </c>
      <c r="O61" s="22">
        <f t="shared" si="6"/>
        <v>258031.699882596</v>
      </c>
      <c r="P61" s="22">
        <f t="shared" si="11"/>
        <v>417187.63098138274</v>
      </c>
    </row>
    <row r="62" spans="2:16" ht="12.75">
      <c r="B62">
        <f t="shared" si="13"/>
        <v>53</v>
      </c>
      <c r="C62" s="7">
        <f t="shared" si="7"/>
        <v>4.416666666666667</v>
      </c>
      <c r="D62">
        <f t="shared" si="14"/>
        <v>4</v>
      </c>
      <c r="E62" s="4">
        <f t="shared" si="0"/>
        <v>465635.98545369355</v>
      </c>
      <c r="F62" s="4">
        <f t="shared" si="12"/>
        <v>177130.3215522345</v>
      </c>
      <c r="G62" s="4">
        <f t="shared" si="1"/>
        <v>500</v>
      </c>
      <c r="H62" s="4">
        <f t="shared" si="2"/>
        <v>1231.5702294288258</v>
      </c>
      <c r="I62" s="4">
        <f t="shared" si="3"/>
        <v>13.382738283467694</v>
      </c>
      <c r="J62" s="4">
        <f t="shared" si="9"/>
        <v>178875.27451994678</v>
      </c>
      <c r="K62" s="4">
        <f t="shared" si="4"/>
        <v>286760.71093374677</v>
      </c>
      <c r="L62" s="4">
        <f t="shared" si="10"/>
        <v>465635.98545369355</v>
      </c>
      <c r="M62" s="4"/>
      <c r="N62" s="22">
        <f t="shared" si="5"/>
        <v>160393.42986263393</v>
      </c>
      <c r="O62" s="22">
        <f t="shared" si="6"/>
        <v>257131.87079627375</v>
      </c>
      <c r="P62" s="22">
        <f t="shared" si="11"/>
        <v>417525.3006589077</v>
      </c>
    </row>
    <row r="63" spans="2:16" ht="12.75">
      <c r="B63">
        <f t="shared" si="13"/>
        <v>54</v>
      </c>
      <c r="C63" s="7">
        <f t="shared" si="7"/>
        <v>4.5</v>
      </c>
      <c r="D63">
        <f t="shared" si="14"/>
        <v>4</v>
      </c>
      <c r="E63" s="4">
        <f t="shared" si="0"/>
        <v>466972.7792078886</v>
      </c>
      <c r="F63" s="4">
        <f t="shared" si="12"/>
        <v>178875.27451994678</v>
      </c>
      <c r="G63" s="4">
        <f t="shared" si="1"/>
        <v>500</v>
      </c>
      <c r="H63" s="4">
        <f t="shared" si="2"/>
        <v>1243.6685700049643</v>
      </c>
      <c r="I63" s="4">
        <f t="shared" si="3"/>
        <v>13.410304533173795</v>
      </c>
      <c r="J63" s="4">
        <f t="shared" si="9"/>
        <v>180632.3533944849</v>
      </c>
      <c r="K63" s="4">
        <f t="shared" si="4"/>
        <v>286340.4258134037</v>
      </c>
      <c r="L63" s="4">
        <f t="shared" si="10"/>
        <v>466972.7792078886</v>
      </c>
      <c r="M63" s="4"/>
      <c r="N63" s="22">
        <f t="shared" si="5"/>
        <v>161636.01918000734</v>
      </c>
      <c r="O63" s="22">
        <f t="shared" si="6"/>
        <v>256227.22446465064</v>
      </c>
      <c r="P63" s="22">
        <f t="shared" si="11"/>
        <v>417863.243644658</v>
      </c>
    </row>
    <row r="64" spans="2:16" ht="12.75">
      <c r="B64">
        <f t="shared" si="13"/>
        <v>55</v>
      </c>
      <c r="C64" s="7">
        <f t="shared" si="7"/>
        <v>4.583333333333333</v>
      </c>
      <c r="D64">
        <f t="shared" si="14"/>
        <v>4</v>
      </c>
      <c r="E64" s="4">
        <f t="shared" si="0"/>
        <v>468313.41076156026</v>
      </c>
      <c r="F64" s="4">
        <f t="shared" si="12"/>
        <v>180632.3533944849</v>
      </c>
      <c r="G64" s="4">
        <f t="shared" si="1"/>
        <v>500</v>
      </c>
      <c r="H64" s="4">
        <f t="shared" si="2"/>
        <v>1255.8509835350953</v>
      </c>
      <c r="I64" s="4">
        <f t="shared" si="3"/>
        <v>13.437927564840864</v>
      </c>
      <c r="J64" s="4">
        <f t="shared" si="9"/>
        <v>182401.64230558483</v>
      </c>
      <c r="K64" s="4">
        <f t="shared" si="4"/>
        <v>285911.76845597546</v>
      </c>
      <c r="L64" s="4">
        <f t="shared" si="10"/>
        <v>468313.4107615603</v>
      </c>
      <c r="M64" s="4"/>
      <c r="N64" s="22">
        <f t="shared" si="5"/>
        <v>162883.72571629786</v>
      </c>
      <c r="O64" s="22">
        <f t="shared" si="6"/>
        <v>255317.73444355038</v>
      </c>
      <c r="P64" s="22">
        <f t="shared" si="11"/>
        <v>418201.4601598482</v>
      </c>
    </row>
    <row r="65" spans="2:16" ht="12.75">
      <c r="B65">
        <f t="shared" si="13"/>
        <v>56</v>
      </c>
      <c r="C65" s="7">
        <f t="shared" si="7"/>
        <v>4.666666666666667</v>
      </c>
      <c r="D65">
        <f t="shared" si="14"/>
        <v>4</v>
      </c>
      <c r="E65" s="4">
        <f t="shared" si="0"/>
        <v>469657.8911326419</v>
      </c>
      <c r="F65" s="4">
        <f t="shared" si="12"/>
        <v>182401.64230558483</v>
      </c>
      <c r="G65" s="4">
        <f t="shared" si="1"/>
        <v>500</v>
      </c>
      <c r="H65" s="4">
        <f t="shared" si="2"/>
        <v>1268.1180533187214</v>
      </c>
      <c r="I65" s="4">
        <f t="shared" si="3"/>
        <v>13.465607495430444</v>
      </c>
      <c r="J65" s="4">
        <f t="shared" si="9"/>
        <v>184183.22596639898</v>
      </c>
      <c r="K65" s="4">
        <f t="shared" si="4"/>
        <v>285474.66516624286</v>
      </c>
      <c r="L65" s="4">
        <f t="shared" si="10"/>
        <v>469657.8911326418</v>
      </c>
      <c r="M65" s="4"/>
      <c r="N65" s="22">
        <f t="shared" si="5"/>
        <v>164136.5762626617</v>
      </c>
      <c r="O65" s="22">
        <f t="shared" si="6"/>
        <v>254403.37416320987</v>
      </c>
      <c r="P65" s="22">
        <f t="shared" si="11"/>
        <v>418539.95042587153</v>
      </c>
    </row>
    <row r="66" spans="2:16" ht="12.75">
      <c r="B66">
        <f t="shared" si="13"/>
        <v>57</v>
      </c>
      <c r="C66" s="7">
        <f t="shared" si="7"/>
        <v>4.75</v>
      </c>
      <c r="D66">
        <f t="shared" si="14"/>
        <v>4</v>
      </c>
      <c r="E66" s="4">
        <f t="shared" si="0"/>
        <v>471006.23137069884</v>
      </c>
      <c r="F66" s="4">
        <f t="shared" si="12"/>
        <v>184183.22596639898</v>
      </c>
      <c r="G66" s="4">
        <f t="shared" si="1"/>
        <v>500</v>
      </c>
      <c r="H66" s="4">
        <f t="shared" si="2"/>
        <v>1280.4703667003662</v>
      </c>
      <c r="I66" s="4">
        <f t="shared" si="3"/>
        <v>13.493344442144998</v>
      </c>
      <c r="J66" s="4">
        <f t="shared" si="9"/>
        <v>185977.1896775415</v>
      </c>
      <c r="K66" s="4">
        <f t="shared" si="4"/>
        <v>285029.04169315734</v>
      </c>
      <c r="L66" s="4">
        <f t="shared" si="10"/>
        <v>471006.23137069884</v>
      </c>
      <c r="M66" s="4"/>
      <c r="N66" s="22">
        <f t="shared" si="5"/>
        <v>165394.59773663993</v>
      </c>
      <c r="O66" s="22">
        <f t="shared" si="6"/>
        <v>253484.11692766106</v>
      </c>
      <c r="P66" s="22">
        <f t="shared" si="11"/>
        <v>418878.714664301</v>
      </c>
    </row>
    <row r="67" spans="2:16" ht="12.75">
      <c r="B67">
        <f t="shared" si="13"/>
        <v>58</v>
      </c>
      <c r="C67" s="7">
        <f t="shared" si="7"/>
        <v>4.833333333333333</v>
      </c>
      <c r="D67">
        <f t="shared" si="14"/>
        <v>4</v>
      </c>
      <c r="E67" s="4">
        <f t="shared" si="0"/>
        <v>472358.4425570181</v>
      </c>
      <c r="F67" s="4">
        <f t="shared" si="12"/>
        <v>185977.1896775415</v>
      </c>
      <c r="G67" s="4">
        <f t="shared" si="1"/>
        <v>500</v>
      </c>
      <c r="H67" s="4">
        <f t="shared" si="2"/>
        <v>1292.908515097621</v>
      </c>
      <c r="I67" s="4">
        <f t="shared" si="3"/>
        <v>13.521138522428407</v>
      </c>
      <c r="J67" s="4">
        <f t="shared" si="9"/>
        <v>187783.61933116155</v>
      </c>
      <c r="K67" s="4">
        <f t="shared" si="4"/>
        <v>284574.8232258565</v>
      </c>
      <c r="L67" s="4">
        <f t="shared" si="10"/>
        <v>472358.4425570181</v>
      </c>
      <c r="M67" s="4"/>
      <c r="N67" s="22">
        <f t="shared" si="5"/>
        <v>166657.81718278155</v>
      </c>
      <c r="O67" s="22">
        <f t="shared" si="6"/>
        <v>252559.93591410673</v>
      </c>
      <c r="P67" s="22">
        <f t="shared" si="11"/>
        <v>419217.7530968883</v>
      </c>
    </row>
    <row r="68" spans="2:16" ht="12.75">
      <c r="B68">
        <f t="shared" si="13"/>
        <v>59</v>
      </c>
      <c r="C68" s="7">
        <f t="shared" si="7"/>
        <v>4.916666666666667</v>
      </c>
      <c r="D68">
        <f t="shared" si="14"/>
        <v>4</v>
      </c>
      <c r="E68" s="4">
        <f t="shared" si="0"/>
        <v>473714.5358047</v>
      </c>
      <c r="F68" s="4">
        <f t="shared" si="12"/>
        <v>187783.61933116155</v>
      </c>
      <c r="G68" s="4">
        <f t="shared" si="1"/>
        <v>500</v>
      </c>
      <c r="H68" s="4">
        <f t="shared" si="2"/>
        <v>1305.4330940293867</v>
      </c>
      <c r="I68" s="4">
        <f t="shared" si="3"/>
        <v>13.548989853966473</v>
      </c>
      <c r="J68" s="4">
        <f t="shared" si="9"/>
        <v>189602.6014150449</v>
      </c>
      <c r="K68" s="4">
        <f t="shared" si="4"/>
        <v>284111.9343896551</v>
      </c>
      <c r="L68" s="4">
        <f t="shared" si="10"/>
        <v>473714.5358047</v>
      </c>
      <c r="M68" s="4"/>
      <c r="N68" s="22">
        <f t="shared" si="5"/>
        <v>167926.26177326893</v>
      </c>
      <c r="O68" s="22">
        <f t="shared" si="6"/>
        <v>251630.8041722959</v>
      </c>
      <c r="P68" s="22">
        <f t="shared" si="11"/>
        <v>419557.0659455648</v>
      </c>
    </row>
    <row r="69" spans="2:16" ht="12.75">
      <c r="B69">
        <f t="shared" si="13"/>
        <v>60</v>
      </c>
      <c r="C69" s="7">
        <f t="shared" si="7"/>
        <v>5</v>
      </c>
      <c r="D69">
        <f t="shared" si="14"/>
        <v>5</v>
      </c>
      <c r="E69" s="4">
        <f t="shared" si="0"/>
        <v>475074.5222587498</v>
      </c>
      <c r="F69" s="4">
        <f t="shared" si="12"/>
        <v>189602.6014150449</v>
      </c>
      <c r="G69" s="4">
        <f t="shared" si="1"/>
        <v>500</v>
      </c>
      <c r="H69" s="4">
        <f t="shared" si="2"/>
        <v>1318.0447031443111</v>
      </c>
      <c r="I69" s="4">
        <f t="shared" si="3"/>
        <v>13.576898554687405</v>
      </c>
      <c r="J69" s="4">
        <f t="shared" si="9"/>
        <v>191434.2230167439</v>
      </c>
      <c r="K69" s="4">
        <f t="shared" si="4"/>
        <v>283640.2992420059</v>
      </c>
      <c r="L69" s="4">
        <f t="shared" si="10"/>
        <v>475074.5222587498</v>
      </c>
      <c r="M69" s="4"/>
      <c r="N69" s="22">
        <f t="shared" si="5"/>
        <v>169199.95880854674</v>
      </c>
      <c r="O69" s="22">
        <f t="shared" si="6"/>
        <v>250696.69462389508</v>
      </c>
      <c r="P69" s="22">
        <f t="shared" si="11"/>
        <v>419896.6534324418</v>
      </c>
    </row>
    <row r="70" spans="2:16" ht="12.75">
      <c r="B70">
        <f t="shared" si="13"/>
        <v>61</v>
      </c>
      <c r="C70" s="7">
        <f t="shared" si="7"/>
        <v>5.083333333333333</v>
      </c>
      <c r="D70">
        <f t="shared" si="14"/>
        <v>5</v>
      </c>
      <c r="E70" s="4">
        <f t="shared" si="0"/>
        <v>476438.4130961682</v>
      </c>
      <c r="F70" s="4">
        <f t="shared" si="12"/>
        <v>191434.2230167439</v>
      </c>
      <c r="G70" s="4">
        <f t="shared" si="1"/>
        <v>0</v>
      </c>
      <c r="H70" s="4">
        <f t="shared" si="2"/>
        <v>1327.2772795827577</v>
      </c>
      <c r="I70" s="4">
        <f t="shared" si="3"/>
        <v>13.604864742762324</v>
      </c>
      <c r="J70" s="4">
        <f t="shared" si="9"/>
        <v>192775.1051610694</v>
      </c>
      <c r="K70" s="4">
        <f t="shared" si="4"/>
        <v>283663.30793509877</v>
      </c>
      <c r="L70" s="4">
        <f t="shared" si="10"/>
        <v>476438.4130961682</v>
      </c>
      <c r="M70" s="4"/>
      <c r="N70" s="22">
        <f t="shared" si="5"/>
        <v>170034.85927072447</v>
      </c>
      <c r="O70" s="22">
        <f t="shared" si="6"/>
        <v>250201.65650908538</v>
      </c>
      <c r="P70" s="22">
        <f t="shared" si="11"/>
        <v>420236.51577980985</v>
      </c>
    </row>
    <row r="71" spans="2:16" ht="12.75">
      <c r="B71">
        <f t="shared" si="13"/>
        <v>62</v>
      </c>
      <c r="C71" s="7">
        <f t="shared" si="7"/>
        <v>5.166666666666667</v>
      </c>
      <c r="D71">
        <f t="shared" si="14"/>
        <v>5</v>
      </c>
      <c r="E71" s="4">
        <f t="shared" si="0"/>
        <v>477806.21952604497</v>
      </c>
      <c r="F71" s="4">
        <f t="shared" si="12"/>
        <v>192775.1051610694</v>
      </c>
      <c r="G71" s="4">
        <f t="shared" si="1"/>
        <v>0</v>
      </c>
      <c r="H71" s="4">
        <f t="shared" si="2"/>
        <v>1336.574062450081</v>
      </c>
      <c r="I71" s="4">
        <f t="shared" si="3"/>
        <v>13.63288853660577</v>
      </c>
      <c r="J71" s="4">
        <f t="shared" si="9"/>
        <v>194125.3121120561</v>
      </c>
      <c r="K71" s="4">
        <f t="shared" si="4"/>
        <v>283680.90741398884</v>
      </c>
      <c r="L71" s="4">
        <f t="shared" si="10"/>
        <v>477806.2195260449</v>
      </c>
      <c r="M71" s="4"/>
      <c r="N71" s="22">
        <f t="shared" si="5"/>
        <v>170873.8202538446</v>
      </c>
      <c r="O71" s="22">
        <f t="shared" si="6"/>
        <v>249702.83295629546</v>
      </c>
      <c r="P71" s="22">
        <f t="shared" si="11"/>
        <v>420576.65321014007</v>
      </c>
    </row>
    <row r="72" spans="2:16" ht="12.75">
      <c r="B72">
        <f t="shared" si="13"/>
        <v>63</v>
      </c>
      <c r="C72" s="7">
        <f t="shared" si="7"/>
        <v>5.25</v>
      </c>
      <c r="D72">
        <f t="shared" si="14"/>
        <v>5</v>
      </c>
      <c r="E72" s="4">
        <f t="shared" si="0"/>
        <v>479177.9527896492</v>
      </c>
      <c r="F72" s="4">
        <f t="shared" si="12"/>
        <v>194125.3121120561</v>
      </c>
      <c r="G72" s="4">
        <f t="shared" si="1"/>
        <v>0</v>
      </c>
      <c r="H72" s="4">
        <f t="shared" si="2"/>
        <v>1345.9354973102556</v>
      </c>
      <c r="I72" s="4">
        <f t="shared" si="3"/>
        <v>13.660970054876199</v>
      </c>
      <c r="J72" s="4">
        <f t="shared" si="9"/>
        <v>195484.90857942123</v>
      </c>
      <c r="K72" s="4">
        <f t="shared" si="4"/>
        <v>283693.04421022796</v>
      </c>
      <c r="L72" s="4">
        <f t="shared" si="10"/>
        <v>479177.9527896492</v>
      </c>
      <c r="M72" s="4"/>
      <c r="N72" s="22">
        <f t="shared" si="5"/>
        <v>171716.86150616585</v>
      </c>
      <c r="O72" s="22">
        <f t="shared" si="6"/>
        <v>249200.20443991723</v>
      </c>
      <c r="P72" s="22">
        <f t="shared" si="11"/>
        <v>420917.06594608305</v>
      </c>
    </row>
    <row r="73" spans="2:16" ht="12.75">
      <c r="B73">
        <f t="shared" si="13"/>
        <v>64</v>
      </c>
      <c r="C73" s="7">
        <f t="shared" si="7"/>
        <v>5.333333333333333</v>
      </c>
      <c r="D73">
        <f t="shared" si="14"/>
        <v>5</v>
      </c>
      <c r="E73" s="4">
        <f t="shared" si="0"/>
        <v>480553.62416052277</v>
      </c>
      <c r="F73" s="4">
        <f t="shared" si="12"/>
        <v>195484.90857942123</v>
      </c>
      <c r="G73" s="4">
        <f t="shared" si="1"/>
        <v>0</v>
      </c>
      <c r="H73" s="4">
        <f t="shared" si="2"/>
        <v>1355.3620328173204</v>
      </c>
      <c r="I73" s="4">
        <f t="shared" si="3"/>
        <v>13.689109416476466</v>
      </c>
      <c r="J73" s="4">
        <f t="shared" si="9"/>
        <v>196853.95972165503</v>
      </c>
      <c r="K73" s="4">
        <f t="shared" si="4"/>
        <v>283699.6644388677</v>
      </c>
      <c r="L73" s="4">
        <f t="shared" si="10"/>
        <v>480553.6241605227</v>
      </c>
      <c r="M73" s="4"/>
      <c r="N73" s="22">
        <f t="shared" si="5"/>
        <v>172564.0028719922</v>
      </c>
      <c r="O73" s="22">
        <f t="shared" si="6"/>
        <v>248693.75133847777</v>
      </c>
      <c r="P73" s="22">
        <f t="shared" si="11"/>
        <v>421257.75421047</v>
      </c>
    </row>
    <row r="74" spans="2:16" ht="12.75">
      <c r="B74">
        <f t="shared" si="13"/>
        <v>65</v>
      </c>
      <c r="C74" s="7">
        <f t="shared" si="7"/>
        <v>5.416666666666667</v>
      </c>
      <c r="D74">
        <f t="shared" si="14"/>
        <v>5</v>
      </c>
      <c r="E74" s="4">
        <f aca="true" t="shared" si="15" ref="E74:E137">Propvalyr0*(1+Houseinfmth)^(B74)</f>
        <v>481933.2449445728</v>
      </c>
      <c r="F74" s="4">
        <f t="shared" si="12"/>
        <v>196853.95972165503</v>
      </c>
      <c r="G74" s="4">
        <f aca="true" t="shared" si="16" ref="G74:G137">IF(C74&lt;=Years,MthyIncStrm,0)</f>
        <v>0</v>
      </c>
      <c r="H74" s="4">
        <f aca="true" t="shared" si="17" ref="H74:H137">(F74+G74)*Loanintmth</f>
        <v>1364.8541207368082</v>
      </c>
      <c r="I74" s="4">
        <f aca="true" t="shared" si="18" ref="I74:I137">Monthfee*(1+CPImth)^B74</f>
        <v>13.717306740554369</v>
      </c>
      <c r="J74" s="4">
        <f t="shared" si="9"/>
        <v>198232.53114913238</v>
      </c>
      <c r="K74" s="4">
        <f aca="true" t="shared" si="19" ref="K74:K137">E74-J74</f>
        <v>283700.7137954404</v>
      </c>
      <c r="L74" s="4">
        <f t="shared" si="10"/>
        <v>481933.2449445728</v>
      </c>
      <c r="M74" s="4"/>
      <c r="N74" s="22">
        <f aca="true" t="shared" si="20" ref="N74:N137">J74/(1+CPImth)^B74</f>
        <v>173415.26429213994</v>
      </c>
      <c r="O74" s="22">
        <f aca="true" t="shared" si="21" ref="O74:O137">K74/(1+CPImth)^B74</f>
        <v>248183.45393417217</v>
      </c>
      <c r="P74" s="22">
        <f t="shared" si="11"/>
        <v>421598.7182263121</v>
      </c>
    </row>
    <row r="75" spans="2:16" ht="12.75">
      <c r="B75">
        <f t="shared" si="13"/>
        <v>66</v>
      </c>
      <c r="C75" s="7">
        <f aca="true" t="shared" si="22" ref="C75:C138">(B75)/12</f>
        <v>5.5</v>
      </c>
      <c r="D75">
        <f t="shared" si="14"/>
        <v>5</v>
      </c>
      <c r="E75" s="4">
        <f t="shared" si="15"/>
        <v>483316.8264801646</v>
      </c>
      <c r="F75" s="4">
        <f t="shared" si="12"/>
        <v>198232.53114913238</v>
      </c>
      <c r="G75" s="4">
        <f t="shared" si="16"/>
        <v>0</v>
      </c>
      <c r="H75" s="4">
        <f t="shared" si="17"/>
        <v>1374.4122159673177</v>
      </c>
      <c r="I75" s="4">
        <f t="shared" si="18"/>
        <v>13.745562146503122</v>
      </c>
      <c r="J75" s="4">
        <f aca="true" t="shared" si="23" ref="J75:J138">SUM(F75:I75)</f>
        <v>199620.6889272462</v>
      </c>
      <c r="K75" s="4">
        <f t="shared" si="19"/>
        <v>283696.1375529184</v>
      </c>
      <c r="L75" s="4">
        <f aca="true" t="shared" si="24" ref="L75:L138">J75+K75</f>
        <v>483316.8264801646</v>
      </c>
      <c r="M75" s="4"/>
      <c r="N75" s="22">
        <f t="shared" si="20"/>
        <v>174270.66580440712</v>
      </c>
      <c r="O75" s="22">
        <f t="shared" si="21"/>
        <v>247669.29241239437</v>
      </c>
      <c r="P75" s="22">
        <f aca="true" t="shared" si="25" ref="P75:P138">N75+O75</f>
        <v>421939.9582168015</v>
      </c>
    </row>
    <row r="76" spans="2:16" ht="12.75">
      <c r="B76">
        <f t="shared" si="13"/>
        <v>67</v>
      </c>
      <c r="C76" s="7">
        <f t="shared" si="22"/>
        <v>5.583333333333333</v>
      </c>
      <c r="D76">
        <f t="shared" si="14"/>
        <v>5</v>
      </c>
      <c r="E76" s="4">
        <f t="shared" si="15"/>
        <v>484704.38013821474</v>
      </c>
      <c r="F76" s="4">
        <f aca="true" t="shared" si="26" ref="F76:F139">J75</f>
        <v>199620.6889272462</v>
      </c>
      <c r="G76" s="4">
        <f t="shared" si="16"/>
        <v>0</v>
      </c>
      <c r="H76" s="4">
        <f t="shared" si="17"/>
        <v>1384.0367765622402</v>
      </c>
      <c r="I76" s="4">
        <f t="shared" si="18"/>
        <v>13.773875753961867</v>
      </c>
      <c r="J76" s="4">
        <f t="shared" si="23"/>
        <v>201018.4995795624</v>
      </c>
      <c r="K76" s="4">
        <f t="shared" si="19"/>
        <v>283685.88055865234</v>
      </c>
      <c r="L76" s="4">
        <f t="shared" si="24"/>
        <v>484704.38013821474</v>
      </c>
      <c r="M76" s="4"/>
      <c r="N76" s="22">
        <f t="shared" si="20"/>
        <v>175130.2275440452</v>
      </c>
      <c r="O76" s="22">
        <f t="shared" si="21"/>
        <v>247151.24686126545</v>
      </c>
      <c r="P76" s="22">
        <f t="shared" si="25"/>
        <v>422281.47440531064</v>
      </c>
    </row>
    <row r="77" spans="2:16" ht="12.75">
      <c r="B77">
        <f aca="true" t="shared" si="27" ref="B77:B140">1+B76</f>
        <v>68</v>
      </c>
      <c r="C77" s="7">
        <f t="shared" si="22"/>
        <v>5.666666666666667</v>
      </c>
      <c r="D77">
        <f t="shared" si="14"/>
        <v>5</v>
      </c>
      <c r="E77" s="4">
        <f t="shared" si="15"/>
        <v>486095.91732228437</v>
      </c>
      <c r="F77" s="4">
        <f t="shared" si="26"/>
        <v>201018.4995795624</v>
      </c>
      <c r="G77" s="4">
        <f t="shared" si="16"/>
        <v>0</v>
      </c>
      <c r="H77" s="4">
        <f t="shared" si="17"/>
        <v>1393.7282637516325</v>
      </c>
      <c r="I77" s="4">
        <f t="shared" si="18"/>
        <v>13.802247682816184</v>
      </c>
      <c r="J77" s="4">
        <f t="shared" si="23"/>
        <v>202426.03009099685</v>
      </c>
      <c r="K77" s="4">
        <f t="shared" si="19"/>
        <v>283669.88723128755</v>
      </c>
      <c r="L77" s="4">
        <f t="shared" si="24"/>
        <v>486095.9173222844</v>
      </c>
      <c r="M77" s="4"/>
      <c r="N77" s="22">
        <f t="shared" si="20"/>
        <v>175993.96974423307</v>
      </c>
      <c r="O77" s="22">
        <f t="shared" si="21"/>
        <v>246629.2972711599</v>
      </c>
      <c r="P77" s="22">
        <f t="shared" si="25"/>
        <v>422623.267015393</v>
      </c>
    </row>
    <row r="78" spans="2:16" ht="12.75">
      <c r="B78">
        <f t="shared" si="27"/>
        <v>69</v>
      </c>
      <c r="C78" s="7">
        <f t="shared" si="22"/>
        <v>5.75</v>
      </c>
      <c r="D78">
        <f t="shared" si="14"/>
        <v>5</v>
      </c>
      <c r="E78" s="4">
        <f t="shared" si="15"/>
        <v>487491.44946867327</v>
      </c>
      <c r="F78" s="4">
        <f t="shared" si="26"/>
        <v>202426.03009099685</v>
      </c>
      <c r="G78" s="4">
        <f t="shared" si="16"/>
        <v>0</v>
      </c>
      <c r="H78" s="4">
        <f t="shared" si="17"/>
        <v>1403.4871419642448</v>
      </c>
      <c r="I78" s="4">
        <f t="shared" si="18"/>
        <v>13.8306780531986</v>
      </c>
      <c r="J78" s="4">
        <f t="shared" si="23"/>
        <v>203843.3479110143</v>
      </c>
      <c r="K78" s="4">
        <f t="shared" si="19"/>
        <v>283648.101557659</v>
      </c>
      <c r="L78" s="4">
        <f t="shared" si="24"/>
        <v>487491.4494686733</v>
      </c>
      <c r="M78" s="4"/>
      <c r="N78" s="22">
        <f t="shared" si="20"/>
        <v>176861.91273655315</v>
      </c>
      <c r="O78" s="22">
        <f t="shared" si="21"/>
        <v>246103.4235342295</v>
      </c>
      <c r="P78" s="22">
        <f t="shared" si="25"/>
        <v>422965.33627078263</v>
      </c>
    </row>
    <row r="79" spans="2:16" ht="12.75">
      <c r="B79">
        <f t="shared" si="27"/>
        <v>70</v>
      </c>
      <c r="C79" s="7">
        <f t="shared" si="22"/>
        <v>5.833333333333333</v>
      </c>
      <c r="D79">
        <f t="shared" si="14"/>
        <v>5</v>
      </c>
      <c r="E79" s="4">
        <f t="shared" si="15"/>
        <v>488890.9880465137</v>
      </c>
      <c r="F79" s="4">
        <f t="shared" si="26"/>
        <v>203843.3479110143</v>
      </c>
      <c r="G79" s="4">
        <f t="shared" si="16"/>
        <v>0</v>
      </c>
      <c r="H79" s="4">
        <f t="shared" si="17"/>
        <v>1413.3138788496992</v>
      </c>
      <c r="I79" s="4">
        <f t="shared" si="18"/>
        <v>13.859166985489097</v>
      </c>
      <c r="J79" s="4">
        <f t="shared" si="23"/>
        <v>205270.5209568495</v>
      </c>
      <c r="K79" s="4">
        <f t="shared" si="19"/>
        <v>283620.4670896642</v>
      </c>
      <c r="L79" s="4">
        <f t="shared" si="24"/>
        <v>488890.9880465137</v>
      </c>
      <c r="M79" s="4"/>
      <c r="N79" s="22">
        <f t="shared" si="20"/>
        <v>177734.07695147017</v>
      </c>
      <c r="O79" s="22">
        <f t="shared" si="21"/>
        <v>245573.60544392496</v>
      </c>
      <c r="P79" s="22">
        <f t="shared" si="25"/>
        <v>423307.6823953951</v>
      </c>
    </row>
    <row r="80" spans="2:16" ht="12.75">
      <c r="B80">
        <f t="shared" si="27"/>
        <v>71</v>
      </c>
      <c r="C80" s="7">
        <f t="shared" si="22"/>
        <v>5.916666666666667</v>
      </c>
      <c r="D80">
        <f t="shared" si="14"/>
        <v>5</v>
      </c>
      <c r="E80" s="4">
        <f t="shared" si="15"/>
        <v>490294.5445578646</v>
      </c>
      <c r="F80" s="4">
        <f t="shared" si="26"/>
        <v>205270.5209568495</v>
      </c>
      <c r="G80" s="4">
        <f t="shared" si="16"/>
        <v>0</v>
      </c>
      <c r="H80" s="4">
        <f t="shared" si="17"/>
        <v>1423.2089453008232</v>
      </c>
      <c r="I80" s="4">
        <f t="shared" si="18"/>
        <v>13.887714600315615</v>
      </c>
      <c r="J80" s="4">
        <f t="shared" si="23"/>
        <v>206707.61761675065</v>
      </c>
      <c r="K80" s="4">
        <f t="shared" si="19"/>
        <v>283586.92694111395</v>
      </c>
      <c r="L80" s="4">
        <f t="shared" si="24"/>
        <v>490294.5445578646</v>
      </c>
      <c r="M80" s="4"/>
      <c r="N80" s="22">
        <f t="shared" si="20"/>
        <v>178610.48291881196</v>
      </c>
      <c r="O80" s="22">
        <f t="shared" si="21"/>
        <v>245039.8226945151</v>
      </c>
      <c r="P80" s="22">
        <f t="shared" si="25"/>
        <v>423650.3056133271</v>
      </c>
    </row>
    <row r="81" spans="2:16" ht="12.75">
      <c r="B81">
        <f t="shared" si="27"/>
        <v>72</v>
      </c>
      <c r="C81" s="7">
        <f t="shared" si="22"/>
        <v>6</v>
      </c>
      <c r="D81">
        <f t="shared" si="14"/>
        <v>6</v>
      </c>
      <c r="E81" s="4">
        <f t="shared" si="15"/>
        <v>491702.1305378059</v>
      </c>
      <c r="F81" s="4">
        <f t="shared" si="26"/>
        <v>206707.61761675065</v>
      </c>
      <c r="G81" s="4">
        <f t="shared" si="16"/>
        <v>0</v>
      </c>
      <c r="H81" s="4">
        <f t="shared" si="17"/>
        <v>1433.1728154761377</v>
      </c>
      <c r="I81" s="4">
        <f t="shared" si="18"/>
        <v>13.91632101855457</v>
      </c>
      <c r="J81" s="4">
        <f t="shared" si="23"/>
        <v>208154.70675324535</v>
      </c>
      <c r="K81" s="4">
        <f t="shared" si="19"/>
        <v>283547.4237845605</v>
      </c>
      <c r="L81" s="4">
        <f t="shared" si="24"/>
        <v>491702.13053780585</v>
      </c>
      <c r="M81" s="4"/>
      <c r="N81" s="22">
        <f t="shared" si="20"/>
        <v>179491.15126825278</v>
      </c>
      <c r="O81" s="22">
        <f t="shared" si="21"/>
        <v>244502.05488060357</v>
      </c>
      <c r="P81" s="22">
        <f t="shared" si="25"/>
        <v>423993.2061488563</v>
      </c>
    </row>
    <row r="82" spans="2:16" ht="12.75">
      <c r="B82">
        <f t="shared" si="27"/>
        <v>73</v>
      </c>
      <c r="C82" s="7">
        <f t="shared" si="22"/>
        <v>6.083333333333333</v>
      </c>
      <c r="D82">
        <f t="shared" si="14"/>
        <v>6</v>
      </c>
      <c r="E82" s="4">
        <f t="shared" si="15"/>
        <v>493113.75755453424</v>
      </c>
      <c r="F82" s="4">
        <f t="shared" si="26"/>
        <v>208154.70675324535</v>
      </c>
      <c r="G82" s="4">
        <f t="shared" si="16"/>
        <v>0</v>
      </c>
      <c r="H82" s="4">
        <f t="shared" si="17"/>
        <v>1443.205966822501</v>
      </c>
      <c r="I82" s="4">
        <f t="shared" si="18"/>
        <v>13.944986361331363</v>
      </c>
      <c r="J82" s="4">
        <f t="shared" si="23"/>
        <v>209611.8577064292</v>
      </c>
      <c r="K82" s="4">
        <f t="shared" si="19"/>
        <v>283501.89984810504</v>
      </c>
      <c r="L82" s="4">
        <f t="shared" si="24"/>
        <v>493113.75755453424</v>
      </c>
      <c r="M82" s="4"/>
      <c r="N82" s="22">
        <f t="shared" si="20"/>
        <v>180376.1027297989</v>
      </c>
      <c r="O82" s="22">
        <f t="shared" si="21"/>
        <v>243960.281496644</v>
      </c>
      <c r="P82" s="22">
        <f t="shared" si="25"/>
        <v>424336.3842264429</v>
      </c>
    </row>
    <row r="83" spans="2:16" ht="12.75">
      <c r="B83">
        <f t="shared" si="27"/>
        <v>74</v>
      </c>
      <c r="C83" s="7">
        <f t="shared" si="22"/>
        <v>6.166666666666667</v>
      </c>
      <c r="D83">
        <f t="shared" si="14"/>
        <v>6</v>
      </c>
      <c r="E83" s="4">
        <f t="shared" si="15"/>
        <v>494529.4372094565</v>
      </c>
      <c r="F83" s="4">
        <f t="shared" si="26"/>
        <v>209611.8577064292</v>
      </c>
      <c r="G83" s="4">
        <f t="shared" si="16"/>
        <v>0</v>
      </c>
      <c r="H83" s="4">
        <f t="shared" si="17"/>
        <v>1453.308880097909</v>
      </c>
      <c r="I83" s="4">
        <f t="shared" si="18"/>
        <v>13.973710750020896</v>
      </c>
      <c r="J83" s="4">
        <f t="shared" si="23"/>
        <v>211079.14029727713</v>
      </c>
      <c r="K83" s="4">
        <f t="shared" si="19"/>
        <v>283450.2969121794</v>
      </c>
      <c r="L83" s="4">
        <f t="shared" si="24"/>
        <v>494529.4372094565</v>
      </c>
      <c r="M83" s="4"/>
      <c r="N83" s="22">
        <f t="shared" si="20"/>
        <v>181265.35813427638</v>
      </c>
      <c r="O83" s="22">
        <f t="shared" si="21"/>
        <v>243414.481936451</v>
      </c>
      <c r="P83" s="22">
        <f t="shared" si="25"/>
        <v>424679.8400707274</v>
      </c>
    </row>
    <row r="84" spans="2:16" ht="12.75">
      <c r="B84">
        <f t="shared" si="27"/>
        <v>75</v>
      </c>
      <c r="C84" s="7">
        <f t="shared" si="22"/>
        <v>6.25</v>
      </c>
      <c r="D84">
        <f t="shared" si="14"/>
        <v>6</v>
      </c>
      <c r="E84" s="4">
        <f t="shared" si="15"/>
        <v>495949.1811372868</v>
      </c>
      <c r="F84" s="4">
        <f t="shared" si="26"/>
        <v>211079.14029727713</v>
      </c>
      <c r="G84" s="4">
        <f t="shared" si="16"/>
        <v>0</v>
      </c>
      <c r="H84" s="4">
        <f t="shared" si="17"/>
        <v>1463.4820393944547</v>
      </c>
      <c r="I84" s="4">
        <f t="shared" si="18"/>
        <v>14.002494306248082</v>
      </c>
      <c r="J84" s="4">
        <f t="shared" si="23"/>
        <v>212556.62483097785</v>
      </c>
      <c r="K84" s="4">
        <f t="shared" si="19"/>
        <v>283392.55630630895</v>
      </c>
      <c r="L84" s="4">
        <f t="shared" si="24"/>
        <v>495949.1811372868</v>
      </c>
      <c r="M84" s="4"/>
      <c r="N84" s="22">
        <f t="shared" si="20"/>
        <v>182158.93841382177</v>
      </c>
      <c r="O84" s="22">
        <f t="shared" si="21"/>
        <v>242864.63549271144</v>
      </c>
      <c r="P84" s="22">
        <f t="shared" si="25"/>
        <v>425023.5739065332</v>
      </c>
    </row>
    <row r="85" spans="2:16" ht="12.75">
      <c r="B85">
        <f t="shared" si="27"/>
        <v>76</v>
      </c>
      <c r="C85" s="7">
        <f t="shared" si="22"/>
        <v>6.333333333333333</v>
      </c>
      <c r="D85">
        <f t="shared" si="14"/>
        <v>6</v>
      </c>
      <c r="E85" s="4">
        <f t="shared" si="15"/>
        <v>497373.001006141</v>
      </c>
      <c r="F85" s="4">
        <f t="shared" si="26"/>
        <v>212556.62483097785</v>
      </c>
      <c r="G85" s="4">
        <f t="shared" si="16"/>
        <v>0</v>
      </c>
      <c r="H85" s="4">
        <f t="shared" si="17"/>
        <v>1473.7259321614463</v>
      </c>
      <c r="I85" s="4">
        <f t="shared" si="18"/>
        <v>14.031337151888359</v>
      </c>
      <c r="J85" s="4">
        <f t="shared" si="23"/>
        <v>214044.38210029117</v>
      </c>
      <c r="K85" s="4">
        <f t="shared" si="19"/>
        <v>283328.6189058499</v>
      </c>
      <c r="L85" s="4">
        <f t="shared" si="24"/>
        <v>497373.0010061411</v>
      </c>
      <c r="M85" s="4"/>
      <c r="N85" s="22">
        <f t="shared" si="20"/>
        <v>183056.8646023745</v>
      </c>
      <c r="O85" s="22">
        <f t="shared" si="21"/>
        <v>242310.7213564909</v>
      </c>
      <c r="P85" s="22">
        <f t="shared" si="25"/>
        <v>425367.58595886535</v>
      </c>
    </row>
    <row r="86" spans="2:16" ht="12.75">
      <c r="B86">
        <f t="shared" si="27"/>
        <v>77</v>
      </c>
      <c r="C86" s="7">
        <f t="shared" si="22"/>
        <v>6.416666666666667</v>
      </c>
      <c r="D86">
        <f t="shared" si="14"/>
        <v>6</v>
      </c>
      <c r="E86" s="4">
        <f t="shared" si="15"/>
        <v>498800.90851763275</v>
      </c>
      <c r="F86" s="4">
        <f t="shared" si="26"/>
        <v>214044.38210029117</v>
      </c>
      <c r="G86" s="4">
        <f t="shared" si="16"/>
        <v>0</v>
      </c>
      <c r="H86" s="4">
        <f t="shared" si="17"/>
        <v>1484.0410492286853</v>
      </c>
      <c r="I86" s="4">
        <f t="shared" si="18"/>
        <v>14.060239409068206</v>
      </c>
      <c r="J86" s="4">
        <f t="shared" si="23"/>
        <v>215542.48338892893</v>
      </c>
      <c r="K86" s="4">
        <f t="shared" si="19"/>
        <v>283258.4251287038</v>
      </c>
      <c r="L86" s="4">
        <f t="shared" si="24"/>
        <v>498800.90851763275</v>
      </c>
      <c r="M86" s="4"/>
      <c r="N86" s="22">
        <f t="shared" si="20"/>
        <v>183959.15783617223</v>
      </c>
      <c r="O86" s="22">
        <f t="shared" si="21"/>
        <v>241752.71861673865</v>
      </c>
      <c r="P86" s="22">
        <f t="shared" si="25"/>
        <v>425711.8764529109</v>
      </c>
    </row>
    <row r="87" spans="2:16" ht="12.75">
      <c r="B87">
        <f t="shared" si="27"/>
        <v>78</v>
      </c>
      <c r="C87" s="7">
        <f t="shared" si="22"/>
        <v>6.5</v>
      </c>
      <c r="D87">
        <f aca="true" t="shared" si="28" ref="D87:D150">INT(C87)</f>
        <v>6</v>
      </c>
      <c r="E87" s="4">
        <f t="shared" si="15"/>
        <v>500232.9154069704</v>
      </c>
      <c r="F87" s="4">
        <f t="shared" si="26"/>
        <v>215542.48338892893</v>
      </c>
      <c r="G87" s="4">
        <f t="shared" si="16"/>
        <v>0</v>
      </c>
      <c r="H87" s="4">
        <f t="shared" si="17"/>
        <v>1494.4278848299073</v>
      </c>
      <c r="I87" s="4">
        <f t="shared" si="18"/>
        <v>14.089201200165679</v>
      </c>
      <c r="J87" s="4">
        <f t="shared" si="23"/>
        <v>217051.000474959</v>
      </c>
      <c r="K87" s="4">
        <f t="shared" si="19"/>
        <v>283181.9149320114</v>
      </c>
      <c r="L87" s="4">
        <f t="shared" si="24"/>
        <v>500232.9154069704</v>
      </c>
      <c r="M87" s="4"/>
      <c r="N87" s="22">
        <f t="shared" si="20"/>
        <v>184865.8393542481</v>
      </c>
      <c r="O87" s="22">
        <f t="shared" si="21"/>
        <v>241190.60625979112</v>
      </c>
      <c r="P87" s="22">
        <f t="shared" si="25"/>
        <v>426056.4456140392</v>
      </c>
    </row>
    <row r="88" spans="2:16" ht="12.75">
      <c r="B88">
        <f t="shared" si="27"/>
        <v>79</v>
      </c>
      <c r="C88" s="7">
        <f t="shared" si="22"/>
        <v>6.583333333333333</v>
      </c>
      <c r="D88">
        <f t="shared" si="28"/>
        <v>6</v>
      </c>
      <c r="E88" s="4">
        <f t="shared" si="15"/>
        <v>501669.0334430522</v>
      </c>
      <c r="F88" s="4">
        <f t="shared" si="26"/>
        <v>217051.000474959</v>
      </c>
      <c r="G88" s="4">
        <f t="shared" si="16"/>
        <v>0</v>
      </c>
      <c r="H88" s="4">
        <f t="shared" si="17"/>
        <v>1504.8869366263823</v>
      </c>
      <c r="I88" s="4">
        <f t="shared" si="18"/>
        <v>14.118222647810892</v>
      </c>
      <c r="J88" s="4">
        <f t="shared" si="23"/>
        <v>218570.00563423318</v>
      </c>
      <c r="K88" s="4">
        <f t="shared" si="19"/>
        <v>283099.027808819</v>
      </c>
      <c r="L88" s="4">
        <f t="shared" si="24"/>
        <v>501669.0334430522</v>
      </c>
      <c r="M88" s="4"/>
      <c r="N88" s="22">
        <f t="shared" si="20"/>
        <v>185776.93049893103</v>
      </c>
      <c r="O88" s="22">
        <f t="shared" si="21"/>
        <v>240624.36316887103</v>
      </c>
      <c r="P88" s="22">
        <f t="shared" si="25"/>
        <v>426401.29366780206</v>
      </c>
    </row>
    <row r="89" spans="2:16" ht="12.75">
      <c r="B89">
        <f t="shared" si="27"/>
        <v>80</v>
      </c>
      <c r="C89" s="7">
        <f t="shared" si="22"/>
        <v>6.666666666666667</v>
      </c>
      <c r="D89">
        <f t="shared" si="28"/>
        <v>6</v>
      </c>
      <c r="E89" s="4">
        <f t="shared" si="15"/>
        <v>503109.27442856424</v>
      </c>
      <c r="F89" s="4">
        <f t="shared" si="26"/>
        <v>218570.00563423318</v>
      </c>
      <c r="G89" s="4">
        <f t="shared" si="16"/>
        <v>0</v>
      </c>
      <c r="H89" s="4">
        <f t="shared" si="17"/>
        <v>1515.4187057306833</v>
      </c>
      <c r="I89" s="4">
        <f t="shared" si="18"/>
        <v>14.147303874886568</v>
      </c>
      <c r="J89" s="4">
        <f t="shared" si="23"/>
        <v>220099.57164383875</v>
      </c>
      <c r="K89" s="4">
        <f t="shared" si="19"/>
        <v>283009.70278472546</v>
      </c>
      <c r="L89" s="4">
        <f t="shared" si="24"/>
        <v>503109.27442856424</v>
      </c>
      <c r="M89" s="4"/>
      <c r="N89" s="22">
        <f t="shared" si="20"/>
        <v>186692.45271634782</v>
      </c>
      <c r="O89" s="22">
        <f t="shared" si="21"/>
        <v>240053.96812358606</v>
      </c>
      <c r="P89" s="22">
        <f t="shared" si="25"/>
        <v>426746.4208399339</v>
      </c>
    </row>
    <row r="90" spans="2:16" ht="12.75">
      <c r="B90">
        <f t="shared" si="27"/>
        <v>81</v>
      </c>
      <c r="C90" s="7">
        <f t="shared" si="22"/>
        <v>6.75</v>
      </c>
      <c r="D90">
        <f t="shared" si="28"/>
        <v>6</v>
      </c>
      <c r="E90" s="4">
        <f t="shared" si="15"/>
        <v>504553.6502000768</v>
      </c>
      <c r="F90" s="4">
        <f t="shared" si="26"/>
        <v>220099.57164383875</v>
      </c>
      <c r="G90" s="4">
        <f t="shared" si="16"/>
        <v>0</v>
      </c>
      <c r="H90" s="4">
        <f t="shared" si="17"/>
        <v>1526.0236967306153</v>
      </c>
      <c r="I90" s="4">
        <f t="shared" si="18"/>
        <v>14.176445004528546</v>
      </c>
      <c r="J90" s="4">
        <f t="shared" si="23"/>
        <v>221639.7717855739</v>
      </c>
      <c r="K90" s="4">
        <f t="shared" si="19"/>
        <v>282913.87841450295</v>
      </c>
      <c r="L90" s="4">
        <f t="shared" si="24"/>
        <v>504553.65020007687</v>
      </c>
      <c r="M90" s="4"/>
      <c r="N90" s="22">
        <f t="shared" si="20"/>
        <v>187612.42755692807</v>
      </c>
      <c r="O90" s="22">
        <f t="shared" si="21"/>
        <v>239479.39979942376</v>
      </c>
      <c r="P90" s="22">
        <f t="shared" si="25"/>
        <v>427091.82735635183</v>
      </c>
    </row>
    <row r="91" spans="2:16" ht="12.75">
      <c r="B91">
        <f t="shared" si="27"/>
        <v>82</v>
      </c>
      <c r="C91" s="7">
        <f t="shared" si="22"/>
        <v>6.833333333333333</v>
      </c>
      <c r="D91">
        <f t="shared" si="28"/>
        <v>6</v>
      </c>
      <c r="E91" s="4">
        <f t="shared" si="15"/>
        <v>506002.17262814153</v>
      </c>
      <c r="F91" s="4">
        <f t="shared" si="26"/>
        <v>221639.7717855739</v>
      </c>
      <c r="G91" s="4">
        <f t="shared" si="16"/>
        <v>0</v>
      </c>
      <c r="H91" s="4">
        <f t="shared" si="17"/>
        <v>1536.7024177133121</v>
      </c>
      <c r="I91" s="4">
        <f t="shared" si="18"/>
        <v>14.205646160126305</v>
      </c>
      <c r="J91" s="4">
        <f t="shared" si="23"/>
        <v>223190.6798494473</v>
      </c>
      <c r="K91" s="4">
        <f t="shared" si="19"/>
        <v>282811.49277869426</v>
      </c>
      <c r="L91" s="4">
        <f t="shared" si="24"/>
        <v>506002.1726281416</v>
      </c>
      <c r="M91" s="4"/>
      <c r="N91" s="22">
        <f t="shared" si="20"/>
        <v>188536.87667591142</v>
      </c>
      <c r="O91" s="22">
        <f t="shared" si="21"/>
        <v>238900.63676724417</v>
      </c>
      <c r="P91" s="22">
        <f t="shared" si="25"/>
        <v>427437.51344315556</v>
      </c>
    </row>
    <row r="92" spans="2:16" ht="12.75">
      <c r="B92">
        <f t="shared" si="27"/>
        <v>83</v>
      </c>
      <c r="C92" s="7">
        <f t="shared" si="22"/>
        <v>6.916666666666667</v>
      </c>
      <c r="D92">
        <f t="shared" si="28"/>
        <v>6</v>
      </c>
      <c r="E92" s="4">
        <f t="shared" si="15"/>
        <v>507454.85361738974</v>
      </c>
      <c r="F92" s="4">
        <f t="shared" si="26"/>
        <v>223190.6798494473</v>
      </c>
      <c r="G92" s="4">
        <f t="shared" si="16"/>
        <v>0</v>
      </c>
      <c r="H92" s="4">
        <f t="shared" si="17"/>
        <v>1547.4553802895011</v>
      </c>
      <c r="I92" s="4">
        <f t="shared" si="18"/>
        <v>14.234907465323484</v>
      </c>
      <c r="J92" s="4">
        <f t="shared" si="23"/>
        <v>224752.37013720212</v>
      </c>
      <c r="K92" s="4">
        <f t="shared" si="19"/>
        <v>282702.4834801876</v>
      </c>
      <c r="L92" s="4">
        <f t="shared" si="24"/>
        <v>507454.8536173897</v>
      </c>
      <c r="M92" s="4"/>
      <c r="N92" s="22">
        <f t="shared" si="20"/>
        <v>189465.82183385736</v>
      </c>
      <c r="O92" s="22">
        <f t="shared" si="21"/>
        <v>238317.65749277102</v>
      </c>
      <c r="P92" s="22">
        <f t="shared" si="25"/>
        <v>427783.4793266284</v>
      </c>
    </row>
    <row r="93" spans="2:16" ht="12.75">
      <c r="B93">
        <f t="shared" si="27"/>
        <v>84</v>
      </c>
      <c r="C93" s="7">
        <f t="shared" si="22"/>
        <v>7</v>
      </c>
      <c r="D93">
        <f t="shared" si="28"/>
        <v>7</v>
      </c>
      <c r="E93" s="4">
        <f t="shared" si="15"/>
        <v>508911.70510662906</v>
      </c>
      <c r="F93" s="4">
        <f t="shared" si="26"/>
        <v>224752.37013720212</v>
      </c>
      <c r="G93" s="4">
        <f t="shared" si="16"/>
        <v>0</v>
      </c>
      <c r="H93" s="4">
        <f t="shared" si="17"/>
        <v>1558.2830996179346</v>
      </c>
      <c r="I93" s="4">
        <f t="shared" si="18"/>
        <v>14.264229044018418</v>
      </c>
      <c r="J93" s="4">
        <f t="shared" si="23"/>
        <v>226324.91746586407</v>
      </c>
      <c r="K93" s="4">
        <f t="shared" si="19"/>
        <v>282586.78764076496</v>
      </c>
      <c r="L93" s="4">
        <f t="shared" si="24"/>
        <v>508911.70510662906</v>
      </c>
      <c r="M93" s="4"/>
      <c r="N93" s="22">
        <f t="shared" si="20"/>
        <v>190399.28489715734</v>
      </c>
      <c r="O93" s="22">
        <f t="shared" si="21"/>
        <v>237730.44033607858</v>
      </c>
      <c r="P93" s="22">
        <f t="shared" si="25"/>
        <v>428129.7252332359</v>
      </c>
    </row>
    <row r="94" spans="2:16" ht="12.75">
      <c r="B94">
        <f t="shared" si="27"/>
        <v>85</v>
      </c>
      <c r="C94" s="7">
        <f t="shared" si="22"/>
        <v>7.083333333333333</v>
      </c>
      <c r="D94">
        <f t="shared" si="28"/>
        <v>7</v>
      </c>
      <c r="E94" s="4">
        <f t="shared" si="15"/>
        <v>510372.7390689428</v>
      </c>
      <c r="F94" s="4">
        <f t="shared" si="26"/>
        <v>226324.91746586407</v>
      </c>
      <c r="G94" s="4">
        <f t="shared" si="16"/>
        <v>0</v>
      </c>
      <c r="H94" s="4">
        <f t="shared" si="17"/>
        <v>1569.1860944299908</v>
      </c>
      <c r="I94" s="4">
        <f t="shared" si="18"/>
        <v>14.293611020364626</v>
      </c>
      <c r="J94" s="4">
        <f t="shared" si="23"/>
        <v>227908.39717131443</v>
      </c>
      <c r="K94" s="4">
        <f t="shared" si="19"/>
        <v>282464.3418976284</v>
      </c>
      <c r="L94" s="4">
        <f t="shared" si="24"/>
        <v>510372.73906894284</v>
      </c>
      <c r="M94" s="4"/>
      <c r="N94" s="22">
        <f t="shared" si="20"/>
        <v>191337.28783854973</v>
      </c>
      <c r="O94" s="22">
        <f t="shared" si="21"/>
        <v>237138.96355107846</v>
      </c>
      <c r="P94" s="22">
        <f t="shared" si="25"/>
        <v>428476.25138962816</v>
      </c>
    </row>
    <row r="95" spans="2:16" ht="12.75">
      <c r="B95">
        <f t="shared" si="27"/>
        <v>86</v>
      </c>
      <c r="C95" s="7">
        <f t="shared" si="22"/>
        <v>7.166666666666667</v>
      </c>
      <c r="D95">
        <f t="shared" si="28"/>
        <v>7</v>
      </c>
      <c r="E95" s="4">
        <f t="shared" si="15"/>
        <v>511837.9675117874</v>
      </c>
      <c r="F95" s="4">
        <f t="shared" si="26"/>
        <v>227908.39717131443</v>
      </c>
      <c r="G95" s="4">
        <f t="shared" si="16"/>
        <v>0</v>
      </c>
      <c r="H95" s="4">
        <f t="shared" si="17"/>
        <v>1580.1648870544466</v>
      </c>
      <c r="I95" s="4">
        <f t="shared" si="18"/>
        <v>14.323053518771397</v>
      </c>
      <c r="J95" s="4">
        <f t="shared" si="23"/>
        <v>229502.88511188765</v>
      </c>
      <c r="K95" s="4">
        <f t="shared" si="19"/>
        <v>282335.0823998998</v>
      </c>
      <c r="L95" s="4">
        <f t="shared" si="24"/>
        <v>511837.9675117874</v>
      </c>
      <c r="M95" s="4"/>
      <c r="N95" s="22">
        <f t="shared" si="20"/>
        <v>192279.8527376366</v>
      </c>
      <c r="O95" s="22">
        <f t="shared" si="21"/>
        <v>236543.2052850009</v>
      </c>
      <c r="P95" s="22">
        <f t="shared" si="25"/>
        <v>428823.0580226375</v>
      </c>
    </row>
    <row r="96" spans="2:16" ht="12.75">
      <c r="B96">
        <f t="shared" si="27"/>
        <v>87</v>
      </c>
      <c r="C96" s="7">
        <f t="shared" si="22"/>
        <v>7.25</v>
      </c>
      <c r="D96">
        <f t="shared" si="28"/>
        <v>7</v>
      </c>
      <c r="E96" s="4">
        <f t="shared" si="15"/>
        <v>513307.40247709193</v>
      </c>
      <c r="F96" s="4">
        <f t="shared" si="26"/>
        <v>229502.88511188765</v>
      </c>
      <c r="G96" s="4">
        <f t="shared" si="16"/>
        <v>0</v>
      </c>
      <c r="H96" s="4">
        <f t="shared" si="17"/>
        <v>1591.2200034424209</v>
      </c>
      <c r="I96" s="4">
        <f t="shared" si="18"/>
        <v>14.352556663904263</v>
      </c>
      <c r="J96" s="4">
        <f t="shared" si="23"/>
        <v>231108.457671994</v>
      </c>
      <c r="K96" s="4">
        <f t="shared" si="19"/>
        <v>282198.94480509794</v>
      </c>
      <c r="L96" s="4">
        <f t="shared" si="24"/>
        <v>513307.40247709193</v>
      </c>
      <c r="M96" s="4"/>
      <c r="N96" s="22">
        <f t="shared" si="20"/>
        <v>193227.00178140381</v>
      </c>
      <c r="O96" s="22">
        <f t="shared" si="21"/>
        <v>235943.14357787676</v>
      </c>
      <c r="P96" s="22">
        <f t="shared" si="25"/>
        <v>429170.1453592806</v>
      </c>
    </row>
    <row r="97" spans="2:16" ht="12.75">
      <c r="B97">
        <f t="shared" si="27"/>
        <v>88</v>
      </c>
      <c r="C97" s="7">
        <f t="shared" si="22"/>
        <v>7.333333333333333</v>
      </c>
      <c r="D97">
        <f t="shared" si="28"/>
        <v>7</v>
      </c>
      <c r="E97" s="4">
        <f t="shared" si="15"/>
        <v>514781.0560413558</v>
      </c>
      <c r="F97" s="4">
        <f t="shared" si="26"/>
        <v>231108.457671994</v>
      </c>
      <c r="G97" s="4">
        <f t="shared" si="16"/>
        <v>0</v>
      </c>
      <c r="H97" s="4">
        <f t="shared" si="17"/>
        <v>1602.3519731924916</v>
      </c>
      <c r="I97" s="4">
        <f t="shared" si="18"/>
        <v>14.382120580685545</v>
      </c>
      <c r="J97" s="4">
        <f t="shared" si="23"/>
        <v>232725.19176576717</v>
      </c>
      <c r="K97" s="4">
        <f t="shared" si="19"/>
        <v>282055.86427558865</v>
      </c>
      <c r="L97" s="4">
        <f t="shared" si="24"/>
        <v>514781.0560413558</v>
      </c>
      <c r="M97" s="4"/>
      <c r="N97" s="22">
        <f t="shared" si="20"/>
        <v>194178.7572647432</v>
      </c>
      <c r="O97" s="22">
        <f t="shared" si="21"/>
        <v>235338.75636201407</v>
      </c>
      <c r="P97" s="22">
        <f t="shared" si="25"/>
        <v>429517.5136267573</v>
      </c>
    </row>
    <row r="98" spans="2:16" ht="12.75">
      <c r="B98">
        <f t="shared" si="27"/>
        <v>89</v>
      </c>
      <c r="C98" s="7">
        <f t="shared" si="22"/>
        <v>7.416666666666667</v>
      </c>
      <c r="D98">
        <f t="shared" si="28"/>
        <v>7</v>
      </c>
      <c r="E98" s="4">
        <f t="shared" si="15"/>
        <v>516258.9403157499</v>
      </c>
      <c r="F98" s="4">
        <f t="shared" si="26"/>
        <v>232725.19176576717</v>
      </c>
      <c r="G98" s="4">
        <f t="shared" si="16"/>
        <v>0</v>
      </c>
      <c r="H98" s="4">
        <f t="shared" si="17"/>
        <v>1613.5613295759856</v>
      </c>
      <c r="I98" s="4">
        <f t="shared" si="18"/>
        <v>14.411745394294895</v>
      </c>
      <c r="J98" s="4">
        <f t="shared" si="23"/>
        <v>234353.16484073745</v>
      </c>
      <c r="K98" s="4">
        <f t="shared" si="19"/>
        <v>281905.7754750125</v>
      </c>
      <c r="L98" s="4">
        <f t="shared" si="24"/>
        <v>516258.94031574996</v>
      </c>
      <c r="M98" s="4"/>
      <c r="N98" s="22">
        <f t="shared" si="20"/>
        <v>195135.1415909773</v>
      </c>
      <c r="O98" s="22">
        <f t="shared" si="21"/>
        <v>234730.0214614747</v>
      </c>
      <c r="P98" s="22">
        <f t="shared" si="25"/>
        <v>429865.16305245203</v>
      </c>
    </row>
    <row r="99" spans="2:16" ht="12.75">
      <c r="B99">
        <f t="shared" si="27"/>
        <v>90</v>
      </c>
      <c r="C99" s="7">
        <f t="shared" si="22"/>
        <v>7.5</v>
      </c>
      <c r="D99">
        <f t="shared" si="28"/>
        <v>7</v>
      </c>
      <c r="E99" s="4">
        <f t="shared" si="15"/>
        <v>517741.0674462142</v>
      </c>
      <c r="F99" s="4">
        <f t="shared" si="26"/>
        <v>234353.16484073745</v>
      </c>
      <c r="G99" s="4">
        <f t="shared" si="16"/>
        <v>0</v>
      </c>
      <c r="H99" s="4">
        <f t="shared" si="17"/>
        <v>1624.8486095624462</v>
      </c>
      <c r="I99" s="4">
        <f t="shared" si="18"/>
        <v>14.441431230169801</v>
      </c>
      <c r="J99" s="4">
        <f t="shared" si="23"/>
        <v>235992.45488153005</v>
      </c>
      <c r="K99" s="4">
        <f t="shared" si="19"/>
        <v>281748.6125646841</v>
      </c>
      <c r="L99" s="4">
        <f t="shared" si="24"/>
        <v>517741.06744621415</v>
      </c>
      <c r="M99" s="4"/>
      <c r="N99" s="22">
        <f t="shared" si="20"/>
        <v>196096.17727238682</v>
      </c>
      <c r="O99" s="22">
        <f t="shared" si="21"/>
        <v>234116.91659154592</v>
      </c>
      <c r="P99" s="22">
        <f t="shared" si="25"/>
        <v>430213.09386393277</v>
      </c>
    </row>
    <row r="100" spans="2:16" ht="12.75">
      <c r="B100">
        <f t="shared" si="27"/>
        <v>91</v>
      </c>
      <c r="C100" s="7">
        <f t="shared" si="22"/>
        <v>7.583333333333333</v>
      </c>
      <c r="D100">
        <f t="shared" si="28"/>
        <v>7</v>
      </c>
      <c r="E100" s="4">
        <f t="shared" si="15"/>
        <v>519227.4496135589</v>
      </c>
      <c r="F100" s="4">
        <f t="shared" si="26"/>
        <v>235992.45488153005</v>
      </c>
      <c r="G100" s="4">
        <f t="shared" si="16"/>
        <v>0</v>
      </c>
      <c r="H100" s="4">
        <f t="shared" si="17"/>
        <v>1636.214353845275</v>
      </c>
      <c r="I100" s="4">
        <f t="shared" si="18"/>
        <v>14.471178214006144</v>
      </c>
      <c r="J100" s="4">
        <f t="shared" si="23"/>
        <v>237643.14041358934</v>
      </c>
      <c r="K100" s="4">
        <f t="shared" si="19"/>
        <v>281584.3091999695</v>
      </c>
      <c r="L100" s="4">
        <f t="shared" si="24"/>
        <v>519227.4496135588</v>
      </c>
      <c r="M100" s="4"/>
      <c r="N100" s="22">
        <f t="shared" si="20"/>
        <v>197061.88693074035</v>
      </c>
      <c r="O100" s="22">
        <f t="shared" si="21"/>
        <v>233499.41935821145</v>
      </c>
      <c r="P100" s="22">
        <f t="shared" si="25"/>
        <v>430561.3062889518</v>
      </c>
    </row>
    <row r="101" spans="2:16" ht="12.75">
      <c r="B101">
        <f t="shared" si="27"/>
        <v>92</v>
      </c>
      <c r="C101" s="7">
        <f t="shared" si="22"/>
        <v>7.666666666666667</v>
      </c>
      <c r="D101">
        <f t="shared" si="28"/>
        <v>7</v>
      </c>
      <c r="E101" s="4">
        <f t="shared" si="15"/>
        <v>520718.09903356404</v>
      </c>
      <c r="F101" s="4">
        <f t="shared" si="26"/>
        <v>237643.14041358934</v>
      </c>
      <c r="G101" s="4">
        <f t="shared" si="16"/>
        <v>0</v>
      </c>
      <c r="H101" s="4">
        <f t="shared" si="17"/>
        <v>1647.6591068675527</v>
      </c>
      <c r="I101" s="4">
        <f t="shared" si="18"/>
        <v>14.500986471758713</v>
      </c>
      <c r="J101" s="4">
        <f t="shared" si="23"/>
        <v>239305.30050692867</v>
      </c>
      <c r="K101" s="4">
        <f t="shared" si="19"/>
        <v>281412.7985266354</v>
      </c>
      <c r="L101" s="4">
        <f t="shared" si="24"/>
        <v>520718.0990335641</v>
      </c>
      <c r="M101" s="4"/>
      <c r="N101" s="22">
        <f t="shared" si="20"/>
        <v>198032.29329782707</v>
      </c>
      <c r="O101" s="22">
        <f t="shared" si="21"/>
        <v>232877.507257619</v>
      </c>
      <c r="P101" s="22">
        <f t="shared" si="25"/>
        <v>430909.80055544607</v>
      </c>
    </row>
    <row r="102" spans="2:16" ht="12.75">
      <c r="B102">
        <f t="shared" si="27"/>
        <v>93</v>
      </c>
      <c r="C102" s="7">
        <f t="shared" si="22"/>
        <v>7.75</v>
      </c>
      <c r="D102">
        <f t="shared" si="28"/>
        <v>7</v>
      </c>
      <c r="E102" s="4">
        <f t="shared" si="15"/>
        <v>522213.0279570793</v>
      </c>
      <c r="F102" s="4">
        <f t="shared" si="26"/>
        <v>239305.30050692867</v>
      </c>
      <c r="G102" s="4">
        <f t="shared" si="16"/>
        <v>0</v>
      </c>
      <c r="H102" s="4">
        <f t="shared" si="17"/>
        <v>1659.1834168480386</v>
      </c>
      <c r="I102" s="4">
        <f t="shared" si="18"/>
        <v>14.530856129641737</v>
      </c>
      <c r="J102" s="4">
        <f t="shared" si="23"/>
        <v>240979.01477990637</v>
      </c>
      <c r="K102" s="4">
        <f t="shared" si="19"/>
        <v>281234.0131771729</v>
      </c>
      <c r="L102" s="4">
        <f t="shared" si="24"/>
        <v>522213.0279570793</v>
      </c>
      <c r="M102" s="4"/>
      <c r="N102" s="22">
        <f t="shared" si="20"/>
        <v>199007.41921599171</v>
      </c>
      <c r="O102" s="22">
        <f t="shared" si="21"/>
        <v>232251.15767554447</v>
      </c>
      <c r="P102" s="22">
        <f t="shared" si="25"/>
        <v>431258.5768915362</v>
      </c>
    </row>
    <row r="103" spans="2:16" ht="12.75">
      <c r="B103">
        <f t="shared" si="27"/>
        <v>94</v>
      </c>
      <c r="C103" s="7">
        <f t="shared" si="22"/>
        <v>7.833333333333333</v>
      </c>
      <c r="D103">
        <f t="shared" si="28"/>
        <v>7</v>
      </c>
      <c r="E103" s="4">
        <f t="shared" si="15"/>
        <v>523712.24867012654</v>
      </c>
      <c r="F103" s="4">
        <f t="shared" si="26"/>
        <v>240979.01477990637</v>
      </c>
      <c r="G103" s="4">
        <f t="shared" si="16"/>
        <v>0</v>
      </c>
      <c r="H103" s="4">
        <f t="shared" si="17"/>
        <v>1670.7878358073508</v>
      </c>
      <c r="I103" s="4">
        <f t="shared" si="18"/>
        <v>14.560787314129442</v>
      </c>
      <c r="J103" s="4">
        <f t="shared" si="23"/>
        <v>242664.36340302788</v>
      </c>
      <c r="K103" s="4">
        <f t="shared" si="19"/>
        <v>281047.88526709867</v>
      </c>
      <c r="L103" s="4">
        <f t="shared" si="24"/>
        <v>523712.24867012654</v>
      </c>
      <c r="M103" s="4"/>
      <c r="N103" s="22">
        <f t="shared" si="20"/>
        <v>199987.28763867225</v>
      </c>
      <c r="O103" s="22">
        <f t="shared" si="21"/>
        <v>231620.34788685624</v>
      </c>
      <c r="P103" s="22">
        <f t="shared" si="25"/>
        <v>431607.63552552846</v>
      </c>
    </row>
    <row r="104" spans="2:16" ht="12.75">
      <c r="B104">
        <f t="shared" si="27"/>
        <v>95</v>
      </c>
      <c r="C104" s="7">
        <f t="shared" si="22"/>
        <v>7.916666666666667</v>
      </c>
      <c r="D104">
        <f t="shared" si="28"/>
        <v>7</v>
      </c>
      <c r="E104" s="4">
        <f t="shared" si="15"/>
        <v>525215.7734939983</v>
      </c>
      <c r="F104" s="4">
        <f t="shared" si="26"/>
        <v>242664.36340302788</v>
      </c>
      <c r="G104" s="4">
        <f t="shared" si="16"/>
        <v>0</v>
      </c>
      <c r="H104" s="4">
        <f t="shared" si="17"/>
        <v>1682.4729195943266</v>
      </c>
      <c r="I104" s="4">
        <f t="shared" si="18"/>
        <v>14.590780151956555</v>
      </c>
      <c r="J104" s="4">
        <f t="shared" si="23"/>
        <v>244361.42710277415</v>
      </c>
      <c r="K104" s="4">
        <f t="shared" si="19"/>
        <v>280854.3463912242</v>
      </c>
      <c r="L104" s="4">
        <f t="shared" si="24"/>
        <v>525215.7734939983</v>
      </c>
      <c r="M104" s="4"/>
      <c r="N104" s="22">
        <f t="shared" si="20"/>
        <v>200971.92163094017</v>
      </c>
      <c r="O104" s="22">
        <f t="shared" si="21"/>
        <v>230985.05505497288</v>
      </c>
      <c r="P104" s="22">
        <f t="shared" si="25"/>
        <v>431956.97668591305</v>
      </c>
    </row>
    <row r="105" spans="2:16" ht="12.75">
      <c r="B105">
        <f t="shared" si="27"/>
        <v>96</v>
      </c>
      <c r="C105" s="7">
        <f t="shared" si="22"/>
        <v>8</v>
      </c>
      <c r="D105">
        <f t="shared" si="28"/>
        <v>8</v>
      </c>
      <c r="E105" s="4">
        <f t="shared" si="15"/>
        <v>526723.6147853611</v>
      </c>
      <c r="F105" s="4">
        <f t="shared" si="26"/>
        <v>244361.42710277415</v>
      </c>
      <c r="G105" s="4">
        <f t="shared" si="16"/>
        <v>0</v>
      </c>
      <c r="H105" s="4">
        <f t="shared" si="17"/>
        <v>1694.2392279125675</v>
      </c>
      <c r="I105" s="4">
        <f t="shared" si="18"/>
        <v>14.620834770118853</v>
      </c>
      <c r="J105" s="4">
        <f t="shared" si="23"/>
        <v>246070.28716545683</v>
      </c>
      <c r="K105" s="4">
        <f t="shared" si="19"/>
        <v>280653.3276199043</v>
      </c>
      <c r="L105" s="4">
        <f t="shared" si="24"/>
        <v>526723.6147853611</v>
      </c>
      <c r="M105" s="4"/>
      <c r="N105" s="22">
        <f t="shared" si="20"/>
        <v>201961.3443700437</v>
      </c>
      <c r="O105" s="22">
        <f t="shared" si="21"/>
        <v>230345.2562313222</v>
      </c>
      <c r="P105" s="22">
        <f t="shared" si="25"/>
        <v>432306.6006013659</v>
      </c>
    </row>
    <row r="106" spans="2:16" ht="12.75">
      <c r="B106">
        <f t="shared" si="27"/>
        <v>97</v>
      </c>
      <c r="C106" s="7">
        <f t="shared" si="22"/>
        <v>8.083333333333334</v>
      </c>
      <c r="D106">
        <f t="shared" si="28"/>
        <v>8</v>
      </c>
      <c r="E106" s="4">
        <f t="shared" si="15"/>
        <v>528235.7849363558</v>
      </c>
      <c r="F106" s="4">
        <f t="shared" si="26"/>
        <v>246070.28716545683</v>
      </c>
      <c r="G106" s="4">
        <f t="shared" si="16"/>
        <v>0</v>
      </c>
      <c r="H106" s="4">
        <f t="shared" si="17"/>
        <v>1706.0873243471672</v>
      </c>
      <c r="I106" s="4">
        <f t="shared" si="18"/>
        <v>14.650951295873721</v>
      </c>
      <c r="J106" s="4">
        <f t="shared" si="23"/>
        <v>247791.0254410999</v>
      </c>
      <c r="K106" s="4">
        <f t="shared" si="19"/>
        <v>280444.7594952559</v>
      </c>
      <c r="L106" s="4">
        <f t="shared" si="24"/>
        <v>528235.7849363558</v>
      </c>
      <c r="M106" s="4"/>
      <c r="N106" s="22">
        <f t="shared" si="20"/>
        <v>202955.5791459528</v>
      </c>
      <c r="O106" s="22">
        <f t="shared" si="21"/>
        <v>229700.92835479433</v>
      </c>
      <c r="P106" s="22">
        <f t="shared" si="25"/>
        <v>432656.5075007471</v>
      </c>
    </row>
    <row r="107" spans="2:16" ht="12.75">
      <c r="B107">
        <f t="shared" si="27"/>
        <v>98</v>
      </c>
      <c r="C107" s="7">
        <f t="shared" si="22"/>
        <v>8.166666666666666</v>
      </c>
      <c r="D107">
        <f t="shared" si="28"/>
        <v>8</v>
      </c>
      <c r="E107" s="4">
        <f t="shared" si="15"/>
        <v>529752.2963746999</v>
      </c>
      <c r="F107" s="4">
        <f t="shared" si="26"/>
        <v>247791.0254410999</v>
      </c>
      <c r="G107" s="4">
        <f t="shared" si="16"/>
        <v>0</v>
      </c>
      <c r="H107" s="4">
        <f t="shared" si="17"/>
        <v>1718.0177763916258</v>
      </c>
      <c r="I107" s="4">
        <f t="shared" si="18"/>
        <v>14.681129856740661</v>
      </c>
      <c r="J107" s="4">
        <f t="shared" si="23"/>
        <v>249523.72434734824</v>
      </c>
      <c r="K107" s="4">
        <f t="shared" si="19"/>
        <v>280228.5720273517</v>
      </c>
      <c r="L107" s="4">
        <f t="shared" si="24"/>
        <v>529752.2963746999</v>
      </c>
      <c r="M107" s="4"/>
      <c r="N107" s="22">
        <f t="shared" si="20"/>
        <v>203954.6493619079</v>
      </c>
      <c r="O107" s="22">
        <f t="shared" si="21"/>
        <v>229052.04825119494</v>
      </c>
      <c r="P107" s="22">
        <f t="shared" si="25"/>
        <v>433006.69761310285</v>
      </c>
    </row>
    <row r="108" spans="2:16" ht="12.75">
      <c r="B108">
        <f t="shared" si="27"/>
        <v>99</v>
      </c>
      <c r="C108" s="7">
        <f t="shared" si="22"/>
        <v>8.25</v>
      </c>
      <c r="D108">
        <f t="shared" si="28"/>
        <v>8</v>
      </c>
      <c r="E108" s="4">
        <f t="shared" si="15"/>
        <v>531273.16156379</v>
      </c>
      <c r="F108" s="4">
        <f t="shared" si="26"/>
        <v>249523.72434734824</v>
      </c>
      <c r="G108" s="4">
        <f t="shared" si="16"/>
        <v>0</v>
      </c>
      <c r="H108" s="4">
        <f t="shared" si="17"/>
        <v>1730.0311554749478</v>
      </c>
      <c r="I108" s="4">
        <f t="shared" si="18"/>
        <v>14.711370580501846</v>
      </c>
      <c r="J108" s="4">
        <f t="shared" si="23"/>
        <v>251268.4668734037</v>
      </c>
      <c r="K108" s="4">
        <f t="shared" si="19"/>
        <v>280004.69469038636</v>
      </c>
      <c r="L108" s="4">
        <f t="shared" si="24"/>
        <v>531273.16156379</v>
      </c>
      <c r="M108" s="4"/>
      <c r="N108" s="22">
        <f t="shared" si="20"/>
        <v>204958.57853497064</v>
      </c>
      <c r="O108" s="22">
        <f t="shared" si="21"/>
        <v>228398.59263269373</v>
      </c>
      <c r="P108" s="22">
        <f t="shared" si="25"/>
        <v>433357.17116766435</v>
      </c>
    </row>
    <row r="109" spans="2:16" ht="12.75">
      <c r="B109">
        <f t="shared" si="27"/>
        <v>100</v>
      </c>
      <c r="C109" s="7">
        <f t="shared" si="22"/>
        <v>8.333333333333334</v>
      </c>
      <c r="D109">
        <f t="shared" si="28"/>
        <v>8</v>
      </c>
      <c r="E109" s="4">
        <f t="shared" si="15"/>
        <v>532798.3930028032</v>
      </c>
      <c r="F109" s="4">
        <f t="shared" si="26"/>
        <v>251268.4668734037</v>
      </c>
      <c r="G109" s="4">
        <f t="shared" si="16"/>
        <v>0</v>
      </c>
      <c r="H109" s="4">
        <f t="shared" si="17"/>
        <v>1742.1280369889323</v>
      </c>
      <c r="I109" s="4">
        <f t="shared" si="18"/>
        <v>14.741673595202665</v>
      </c>
      <c r="J109" s="4">
        <f t="shared" si="23"/>
        <v>253025.33658398784</v>
      </c>
      <c r="K109" s="4">
        <f t="shared" si="19"/>
        <v>279773.0564188154</v>
      </c>
      <c r="L109" s="4">
        <f t="shared" si="24"/>
        <v>532798.3930028032</v>
      </c>
      <c r="M109" s="4"/>
      <c r="N109" s="22">
        <f t="shared" si="20"/>
        <v>205967.39029657724</v>
      </c>
      <c r="O109" s="22">
        <f t="shared" si="21"/>
        <v>227740.53809727088</v>
      </c>
      <c r="P109" s="22">
        <f t="shared" si="25"/>
        <v>433707.9283938481</v>
      </c>
    </row>
    <row r="110" spans="2:16" ht="12.75">
      <c r="B110">
        <f t="shared" si="27"/>
        <v>101</v>
      </c>
      <c r="C110" s="7">
        <f t="shared" si="22"/>
        <v>8.416666666666666</v>
      </c>
      <c r="D110">
        <f t="shared" si="28"/>
        <v>8</v>
      </c>
      <c r="E110" s="4">
        <f t="shared" si="15"/>
        <v>534328.003226801</v>
      </c>
      <c r="F110" s="4">
        <f t="shared" si="26"/>
        <v>253025.33658398784</v>
      </c>
      <c r="G110" s="4">
        <f t="shared" si="16"/>
        <v>0</v>
      </c>
      <c r="H110" s="4">
        <f t="shared" si="17"/>
        <v>1754.309000315649</v>
      </c>
      <c r="I110" s="4">
        <f t="shared" si="18"/>
        <v>14.772039029152245</v>
      </c>
      <c r="J110" s="4">
        <f t="shared" si="23"/>
        <v>254794.41762333264</v>
      </c>
      <c r="K110" s="4">
        <f t="shared" si="19"/>
        <v>279533.5856034684</v>
      </c>
      <c r="L110" s="4">
        <f t="shared" si="24"/>
        <v>534328.003226801</v>
      </c>
      <c r="M110" s="4"/>
      <c r="N110" s="22">
        <f t="shared" si="20"/>
        <v>206981.10839309508</v>
      </c>
      <c r="O110" s="22">
        <f t="shared" si="21"/>
        <v>227077.8611281619</v>
      </c>
      <c r="P110" s="22">
        <f t="shared" si="25"/>
        <v>434058.969521257</v>
      </c>
    </row>
    <row r="111" spans="2:16" ht="12.75">
      <c r="B111">
        <f t="shared" si="27"/>
        <v>102</v>
      </c>
      <c r="C111" s="7">
        <f t="shared" si="22"/>
        <v>8.5</v>
      </c>
      <c r="D111">
        <f t="shared" si="28"/>
        <v>8</v>
      </c>
      <c r="E111" s="4">
        <f t="shared" si="15"/>
        <v>535862.0048068317</v>
      </c>
      <c r="F111" s="4">
        <f t="shared" si="26"/>
        <v>254794.41762333264</v>
      </c>
      <c r="G111" s="4">
        <f t="shared" si="16"/>
        <v>0</v>
      </c>
      <c r="H111" s="4">
        <f t="shared" si="17"/>
        <v>1766.5746288551063</v>
      </c>
      <c r="I111" s="4">
        <f t="shared" si="18"/>
        <v>14.802467010924023</v>
      </c>
      <c r="J111" s="4">
        <f t="shared" si="23"/>
        <v>256575.79471919866</v>
      </c>
      <c r="K111" s="4">
        <f t="shared" si="19"/>
        <v>279286.21008763305</v>
      </c>
      <c r="L111" s="4">
        <f t="shared" si="24"/>
        <v>535862.0048068317</v>
      </c>
      <c r="M111" s="4"/>
      <c r="N111" s="22">
        <f t="shared" si="20"/>
        <v>207999.75668638138</v>
      </c>
      <c r="O111" s="22">
        <f t="shared" si="21"/>
        <v>226410.53809329774</v>
      </c>
      <c r="P111" s="22">
        <f t="shared" si="25"/>
        <v>434410.29477967916</v>
      </c>
    </row>
    <row r="112" spans="2:16" ht="12.75">
      <c r="B112">
        <f t="shared" si="27"/>
        <v>103</v>
      </c>
      <c r="C112" s="7">
        <f t="shared" si="22"/>
        <v>8.583333333333334</v>
      </c>
      <c r="D112">
        <f t="shared" si="28"/>
        <v>8</v>
      </c>
      <c r="E112" s="4">
        <f t="shared" si="15"/>
        <v>537400.4103500334</v>
      </c>
      <c r="F112" s="4">
        <f t="shared" si="26"/>
        <v>256575.79471919866</v>
      </c>
      <c r="G112" s="4">
        <f t="shared" si="16"/>
        <v>0</v>
      </c>
      <c r="H112" s="4">
        <f t="shared" si="17"/>
        <v>1778.9255100531107</v>
      </c>
      <c r="I112" s="4">
        <f t="shared" si="18"/>
        <v>14.83295766935628</v>
      </c>
      <c r="J112" s="4">
        <f t="shared" si="23"/>
        <v>258369.55318692114</v>
      </c>
      <c r="K112" s="4">
        <f t="shared" si="19"/>
        <v>279030.85716311226</v>
      </c>
      <c r="L112" s="4">
        <f t="shared" si="24"/>
        <v>537400.4103500334</v>
      </c>
      <c r="M112" s="4"/>
      <c r="N112" s="22">
        <f t="shared" si="20"/>
        <v>209023.35915434497</v>
      </c>
      <c r="O112" s="22">
        <f t="shared" si="21"/>
        <v>225738.54524474347</v>
      </c>
      <c r="P112" s="22">
        <f t="shared" si="25"/>
        <v>434761.90439908847</v>
      </c>
    </row>
    <row r="113" spans="2:16" ht="12.75">
      <c r="B113">
        <f t="shared" si="27"/>
        <v>104</v>
      </c>
      <c r="C113" s="7">
        <f t="shared" si="22"/>
        <v>8.666666666666666</v>
      </c>
      <c r="D113">
        <f t="shared" si="28"/>
        <v>8</v>
      </c>
      <c r="E113" s="4">
        <f t="shared" si="15"/>
        <v>538943.2324997387</v>
      </c>
      <c r="F113" s="4">
        <f t="shared" si="26"/>
        <v>258369.55318692114</v>
      </c>
      <c r="G113" s="4">
        <f t="shared" si="16"/>
        <v>0</v>
      </c>
      <c r="H113" s="4">
        <f t="shared" si="17"/>
        <v>1791.3622354293198</v>
      </c>
      <c r="I113" s="4">
        <f t="shared" si="18"/>
        <v>14.86351113355266</v>
      </c>
      <c r="J113" s="4">
        <f t="shared" si="23"/>
        <v>260175.77893348402</v>
      </c>
      <c r="K113" s="4">
        <f t="shared" si="19"/>
        <v>278767.4535662547</v>
      </c>
      <c r="L113" s="4">
        <f t="shared" si="24"/>
        <v>538943.2324997387</v>
      </c>
      <c r="M113" s="4"/>
      <c r="N113" s="22">
        <f t="shared" si="20"/>
        <v>210051.93989151102</v>
      </c>
      <c r="O113" s="22">
        <f t="shared" si="21"/>
        <v>225061.85871813507</v>
      </c>
      <c r="P113" s="22">
        <f t="shared" si="25"/>
        <v>435113.7986096461</v>
      </c>
    </row>
    <row r="114" spans="2:16" ht="12.75">
      <c r="B114">
        <f t="shared" si="27"/>
        <v>105</v>
      </c>
      <c r="C114" s="7">
        <f t="shared" si="22"/>
        <v>8.75</v>
      </c>
      <c r="D114">
        <f t="shared" si="28"/>
        <v>8</v>
      </c>
      <c r="E114" s="4">
        <f t="shared" si="15"/>
        <v>540490.4839355772</v>
      </c>
      <c r="F114" s="4">
        <f t="shared" si="26"/>
        <v>260175.77893348402</v>
      </c>
      <c r="G114" s="4">
        <f t="shared" si="16"/>
        <v>0</v>
      </c>
      <c r="H114" s="4">
        <f t="shared" si="17"/>
        <v>1803.8854006054892</v>
      </c>
      <c r="I114" s="4">
        <f t="shared" si="18"/>
        <v>14.894127532882765</v>
      </c>
      <c r="J114" s="4">
        <f t="shared" si="23"/>
        <v>261994.55846162236</v>
      </c>
      <c r="K114" s="4">
        <f t="shared" si="19"/>
        <v>278495.9254739549</v>
      </c>
      <c r="L114" s="4">
        <f t="shared" si="24"/>
        <v>540490.4839355772</v>
      </c>
      <c r="M114" s="4"/>
      <c r="N114" s="22">
        <f t="shared" si="20"/>
        <v>211085.5231095875</v>
      </c>
      <c r="O114" s="22">
        <f t="shared" si="21"/>
        <v>224380.45453211066</v>
      </c>
      <c r="P114" s="22">
        <f t="shared" si="25"/>
        <v>435465.97764169815</v>
      </c>
    </row>
    <row r="115" spans="2:16" ht="12.75">
      <c r="B115">
        <f t="shared" si="27"/>
        <v>106</v>
      </c>
      <c r="C115" s="7">
        <f t="shared" si="22"/>
        <v>8.833333333333334</v>
      </c>
      <c r="D115">
        <f t="shared" si="28"/>
        <v>8</v>
      </c>
      <c r="E115" s="4">
        <f t="shared" si="15"/>
        <v>542042.1773735808</v>
      </c>
      <c r="F115" s="4">
        <f t="shared" si="26"/>
        <v>261994.55846162236</v>
      </c>
      <c r="G115" s="4">
        <f t="shared" si="16"/>
        <v>0</v>
      </c>
      <c r="H115" s="4">
        <f t="shared" si="17"/>
        <v>1816.495605333915</v>
      </c>
      <c r="I115" s="4">
        <f t="shared" si="18"/>
        <v>14.924806996982657</v>
      </c>
      <c r="J115" s="4">
        <f t="shared" si="23"/>
        <v>263825.9788739533</v>
      </c>
      <c r="K115" s="4">
        <f t="shared" si="19"/>
        <v>278216.19849962747</v>
      </c>
      <c r="L115" s="4">
        <f t="shared" si="24"/>
        <v>542042.1773735808</v>
      </c>
      <c r="M115" s="4"/>
      <c r="N115" s="22">
        <f t="shared" si="20"/>
        <v>212124.13313803592</v>
      </c>
      <c r="O115" s="22">
        <f t="shared" si="21"/>
        <v>223694.308587742</v>
      </c>
      <c r="P115" s="22">
        <f t="shared" si="25"/>
        <v>435818.4417257779</v>
      </c>
    </row>
    <row r="116" spans="2:16" ht="12.75">
      <c r="B116">
        <f t="shared" si="27"/>
        <v>107</v>
      </c>
      <c r="C116" s="7">
        <f t="shared" si="22"/>
        <v>8.916666666666666</v>
      </c>
      <c r="D116">
        <f t="shared" si="28"/>
        <v>8</v>
      </c>
      <c r="E116" s="4">
        <f t="shared" si="15"/>
        <v>543598.3255662881</v>
      </c>
      <c r="F116" s="4">
        <f t="shared" si="26"/>
        <v>263825.9788739533</v>
      </c>
      <c r="G116" s="4">
        <f t="shared" si="16"/>
        <v>0</v>
      </c>
      <c r="H116" s="4">
        <f t="shared" si="17"/>
        <v>1829.193453526076</v>
      </c>
      <c r="I116" s="4">
        <f t="shared" si="18"/>
        <v>14.955549655755444</v>
      </c>
      <c r="J116" s="4">
        <f t="shared" si="23"/>
        <v>265670.1278771351</v>
      </c>
      <c r="K116" s="4">
        <f t="shared" si="19"/>
        <v>277928.19768915296</v>
      </c>
      <c r="L116" s="4">
        <f t="shared" si="24"/>
        <v>543598.3255662881</v>
      </c>
      <c r="M116" s="4"/>
      <c r="N116" s="22">
        <f t="shared" si="20"/>
        <v>213167.7944246433</v>
      </c>
      <c r="O116" s="22">
        <f t="shared" si="21"/>
        <v>223003.3966679621</v>
      </c>
      <c r="P116" s="22">
        <f t="shared" si="25"/>
        <v>436171.1910926054</v>
      </c>
    </row>
    <row r="117" spans="2:16" ht="12.75">
      <c r="B117">
        <f t="shared" si="27"/>
        <v>108</v>
      </c>
      <c r="C117" s="7">
        <f t="shared" si="22"/>
        <v>9</v>
      </c>
      <c r="D117">
        <f t="shared" si="28"/>
        <v>9</v>
      </c>
      <c r="E117" s="4">
        <f t="shared" si="15"/>
        <v>545158.9413028487</v>
      </c>
      <c r="F117" s="4">
        <f t="shared" si="26"/>
        <v>265670.1278771351</v>
      </c>
      <c r="G117" s="4">
        <f t="shared" si="16"/>
        <v>0</v>
      </c>
      <c r="H117" s="4">
        <f t="shared" si="17"/>
        <v>1841.97955328147</v>
      </c>
      <c r="I117" s="4">
        <f t="shared" si="18"/>
        <v>14.986355639371805</v>
      </c>
      <c r="J117" s="4">
        <f t="shared" si="23"/>
        <v>267527.0937860559</v>
      </c>
      <c r="K117" s="4">
        <f t="shared" si="19"/>
        <v>277631.8475167928</v>
      </c>
      <c r="L117" s="4">
        <f t="shared" si="24"/>
        <v>545158.9413028487</v>
      </c>
      <c r="M117" s="4"/>
      <c r="N117" s="22">
        <f t="shared" si="20"/>
        <v>214216.53153609805</v>
      </c>
      <c r="O117" s="22">
        <f t="shared" si="21"/>
        <v>222307.694436989</v>
      </c>
      <c r="P117" s="22">
        <f t="shared" si="25"/>
        <v>436524.225973087</v>
      </c>
    </row>
    <row r="118" spans="2:16" ht="12.75">
      <c r="B118">
        <f t="shared" si="27"/>
        <v>109</v>
      </c>
      <c r="C118" s="7">
        <f t="shared" si="22"/>
        <v>9.083333333333334</v>
      </c>
      <c r="D118">
        <f t="shared" si="28"/>
        <v>9</v>
      </c>
      <c r="E118" s="4">
        <f t="shared" si="15"/>
        <v>546724.037409128</v>
      </c>
      <c r="F118" s="4">
        <f t="shared" si="26"/>
        <v>267527.0937860559</v>
      </c>
      <c r="G118" s="4">
        <f t="shared" si="16"/>
        <v>0</v>
      </c>
      <c r="H118" s="4">
        <f t="shared" si="17"/>
        <v>1854.8545169166543</v>
      </c>
      <c r="I118" s="4">
        <f t="shared" si="18"/>
        <v>15.017225078270544</v>
      </c>
      <c r="J118" s="4">
        <f t="shared" si="23"/>
        <v>269396.96552805085</v>
      </c>
      <c r="K118" s="4">
        <f t="shared" si="19"/>
        <v>277327.0718810772</v>
      </c>
      <c r="L118" s="4">
        <f t="shared" si="24"/>
        <v>546724.037409128</v>
      </c>
      <c r="M118" s="4"/>
      <c r="N118" s="22">
        <f t="shared" si="20"/>
        <v>215270.36915856833</v>
      </c>
      <c r="O118" s="22">
        <f t="shared" si="21"/>
        <v>221607.1774397475</v>
      </c>
      <c r="P118" s="22">
        <f t="shared" si="25"/>
        <v>436877.5465983158</v>
      </c>
    </row>
    <row r="119" spans="2:16" ht="12.75">
      <c r="B119">
        <f t="shared" si="27"/>
        <v>110</v>
      </c>
      <c r="C119" s="7">
        <f t="shared" si="22"/>
        <v>9.166666666666666</v>
      </c>
      <c r="D119">
        <f t="shared" si="28"/>
        <v>9</v>
      </c>
      <c r="E119" s="4">
        <f t="shared" si="15"/>
        <v>548293.6267478144</v>
      </c>
      <c r="F119" s="4">
        <f t="shared" si="26"/>
        <v>269396.96552805085</v>
      </c>
      <c r="G119" s="4">
        <f t="shared" si="16"/>
        <v>0</v>
      </c>
      <c r="H119" s="4">
        <f t="shared" si="17"/>
        <v>1867.8189609944857</v>
      </c>
      <c r="I119" s="4">
        <f t="shared" si="18"/>
        <v>15.04815810315916</v>
      </c>
      <c r="J119" s="4">
        <f t="shared" si="23"/>
        <v>271279.83264714846</v>
      </c>
      <c r="K119" s="4">
        <f t="shared" si="19"/>
        <v>277013.7941006659</v>
      </c>
      <c r="L119" s="4">
        <f t="shared" si="24"/>
        <v>548293.6267478144</v>
      </c>
      <c r="M119" s="4"/>
      <c r="N119" s="22">
        <f t="shared" si="20"/>
        <v>216329.3320982827</v>
      </c>
      <c r="O119" s="22">
        <f t="shared" si="21"/>
        <v>220901.8211012899</v>
      </c>
      <c r="P119" s="22">
        <f t="shared" si="25"/>
        <v>437231.1531995726</v>
      </c>
    </row>
    <row r="120" spans="2:16" ht="12.75">
      <c r="B120">
        <f t="shared" si="27"/>
        <v>111</v>
      </c>
      <c r="C120" s="7">
        <f t="shared" si="22"/>
        <v>9.25</v>
      </c>
      <c r="D120">
        <f t="shared" si="28"/>
        <v>9</v>
      </c>
      <c r="E120" s="4">
        <f t="shared" si="15"/>
        <v>549867.7222185227</v>
      </c>
      <c r="F120" s="4">
        <f t="shared" si="26"/>
        <v>271279.83264714846</v>
      </c>
      <c r="G120" s="4">
        <f t="shared" si="16"/>
        <v>0</v>
      </c>
      <c r="H120" s="4">
        <f t="shared" si="17"/>
        <v>1880.8735063535626</v>
      </c>
      <c r="I120" s="4">
        <f t="shared" si="18"/>
        <v>15.079154845014374</v>
      </c>
      <c r="J120" s="4">
        <f t="shared" si="23"/>
        <v>273175.7853083471</v>
      </c>
      <c r="K120" s="4">
        <f t="shared" si="19"/>
        <v>276691.9369101756</v>
      </c>
      <c r="L120" s="4">
        <f t="shared" si="24"/>
        <v>549867.7222185227</v>
      </c>
      <c r="M120" s="4"/>
      <c r="N120" s="22">
        <f t="shared" si="20"/>
        <v>217393.44528211455</v>
      </c>
      <c r="O120" s="22">
        <f t="shared" si="21"/>
        <v>220191.60072621048</v>
      </c>
      <c r="P120" s="22">
        <f t="shared" si="25"/>
        <v>437585.04600832507</v>
      </c>
    </row>
    <row r="121" spans="2:16" ht="12.75">
      <c r="B121">
        <f t="shared" si="27"/>
        <v>112</v>
      </c>
      <c r="C121" s="7">
        <f t="shared" si="22"/>
        <v>9.333333333333334</v>
      </c>
      <c r="D121">
        <f t="shared" si="28"/>
        <v>9</v>
      </c>
      <c r="E121" s="4">
        <f t="shared" si="15"/>
        <v>551446.3367579012</v>
      </c>
      <c r="F121" s="4">
        <f t="shared" si="26"/>
        <v>273175.7853083471</v>
      </c>
      <c r="G121" s="4">
        <f t="shared" si="16"/>
        <v>0</v>
      </c>
      <c r="H121" s="4">
        <f t="shared" si="17"/>
        <v>1894.018778137873</v>
      </c>
      <c r="I121" s="4">
        <f t="shared" si="18"/>
        <v>15.110215435082708</v>
      </c>
      <c r="J121" s="4">
        <f t="shared" si="23"/>
        <v>275084.91430192004</v>
      </c>
      <c r="K121" s="4">
        <f t="shared" si="19"/>
        <v>276361.4224559812</v>
      </c>
      <c r="L121" s="4">
        <f t="shared" si="24"/>
        <v>551446.3367579012</v>
      </c>
      <c r="M121" s="4"/>
      <c r="N121" s="22">
        <f t="shared" si="20"/>
        <v>218462.7337581684</v>
      </c>
      <c r="O121" s="22">
        <f t="shared" si="21"/>
        <v>219476.4914980593</v>
      </c>
      <c r="P121" s="22">
        <f t="shared" si="25"/>
        <v>437939.2252562277</v>
      </c>
    </row>
    <row r="122" spans="2:16" ht="12.75">
      <c r="B122">
        <f t="shared" si="27"/>
        <v>113</v>
      </c>
      <c r="C122" s="7">
        <f t="shared" si="22"/>
        <v>9.416666666666666</v>
      </c>
      <c r="D122">
        <f t="shared" si="28"/>
        <v>9</v>
      </c>
      <c r="E122" s="4">
        <f t="shared" si="15"/>
        <v>553029.4833397391</v>
      </c>
      <c r="F122" s="4">
        <f t="shared" si="26"/>
        <v>275084.91430192004</v>
      </c>
      <c r="G122" s="4">
        <f t="shared" si="16"/>
        <v>0</v>
      </c>
      <c r="H122" s="4">
        <f t="shared" si="17"/>
        <v>1907.2554058266455</v>
      </c>
      <c r="I122" s="4">
        <f t="shared" si="18"/>
        <v>15.14134000488103</v>
      </c>
      <c r="J122" s="4">
        <f t="shared" si="23"/>
        <v>277007.3110477516</v>
      </c>
      <c r="K122" s="4">
        <f t="shared" si="19"/>
        <v>276022.1722919876</v>
      </c>
      <c r="L122" s="4">
        <f t="shared" si="24"/>
        <v>553029.4833397391</v>
      </c>
      <c r="M122" s="4"/>
      <c r="N122" s="22">
        <f t="shared" si="20"/>
        <v>219537.22269636975</v>
      </c>
      <c r="O122" s="22">
        <f t="shared" si="21"/>
        <v>218756.46847875378</v>
      </c>
      <c r="P122" s="22">
        <f t="shared" si="25"/>
        <v>438293.69117512356</v>
      </c>
    </row>
    <row r="123" spans="2:16" ht="12.75">
      <c r="B123">
        <f t="shared" si="27"/>
        <v>114</v>
      </c>
      <c r="C123" s="7">
        <f t="shared" si="22"/>
        <v>9.5</v>
      </c>
      <c r="D123">
        <f t="shared" si="28"/>
        <v>9</v>
      </c>
      <c r="E123" s="4">
        <f t="shared" si="15"/>
        <v>554617.1749750708</v>
      </c>
      <c r="F123" s="4">
        <f t="shared" si="26"/>
        <v>277007.3110477516</v>
      </c>
      <c r="G123" s="4">
        <f t="shared" si="16"/>
        <v>0</v>
      </c>
      <c r="H123" s="4">
        <f t="shared" si="17"/>
        <v>1920.584023264411</v>
      </c>
      <c r="I123" s="4">
        <f t="shared" si="18"/>
        <v>15.172528686197106</v>
      </c>
      <c r="J123" s="4">
        <f t="shared" si="23"/>
        <v>278943.06759970216</v>
      </c>
      <c r="K123" s="4">
        <f t="shared" si="19"/>
        <v>275674.1073753686</v>
      </c>
      <c r="L123" s="4">
        <f t="shared" si="24"/>
        <v>554617.1749750708</v>
      </c>
      <c r="M123" s="4"/>
      <c r="N123" s="22">
        <f t="shared" si="20"/>
        <v>220616.9373890575</v>
      </c>
      <c r="O123" s="22">
        <f t="shared" si="21"/>
        <v>218031.5066079848</v>
      </c>
      <c r="P123" s="22">
        <f t="shared" si="25"/>
        <v>438648.4439970423</v>
      </c>
    </row>
    <row r="124" spans="2:16" ht="12.75">
      <c r="B124">
        <f t="shared" si="27"/>
        <v>115</v>
      </c>
      <c r="C124" s="7">
        <f t="shared" si="22"/>
        <v>9.583333333333334</v>
      </c>
      <c r="D124">
        <f t="shared" si="28"/>
        <v>9</v>
      </c>
      <c r="E124" s="4">
        <f t="shared" si="15"/>
        <v>556209.4247122846</v>
      </c>
      <c r="F124" s="4">
        <f t="shared" si="26"/>
        <v>278943.06759970216</v>
      </c>
      <c r="G124" s="4">
        <f t="shared" si="16"/>
        <v>0</v>
      </c>
      <c r="H124" s="4">
        <f t="shared" si="17"/>
        <v>1934.0052686912682</v>
      </c>
      <c r="I124" s="4">
        <f t="shared" si="18"/>
        <v>15.203781611090161</v>
      </c>
      <c r="J124" s="4">
        <f t="shared" si="23"/>
        <v>280892.27665000455</v>
      </c>
      <c r="K124" s="4">
        <f t="shared" si="19"/>
        <v>275317.14806228003</v>
      </c>
      <c r="L124" s="4">
        <f t="shared" si="24"/>
        <v>556209.4247122846</v>
      </c>
      <c r="M124" s="4"/>
      <c r="N124" s="22">
        <f t="shared" si="20"/>
        <v>221701.90325157953</v>
      </c>
      <c r="O124" s="22">
        <f t="shared" si="21"/>
        <v>217301.58070262277</v>
      </c>
      <c r="P124" s="22">
        <f t="shared" si="25"/>
        <v>439003.48395420227</v>
      </c>
    </row>
    <row r="125" spans="2:16" ht="12.75">
      <c r="B125">
        <f t="shared" si="27"/>
        <v>116</v>
      </c>
      <c r="C125" s="7">
        <f t="shared" si="22"/>
        <v>9.666666666666666</v>
      </c>
      <c r="D125">
        <f t="shared" si="28"/>
        <v>9</v>
      </c>
      <c r="E125" s="4">
        <f t="shared" si="15"/>
        <v>557806.2456372295</v>
      </c>
      <c r="F125" s="4">
        <f t="shared" si="26"/>
        <v>280892.27665000455</v>
      </c>
      <c r="G125" s="4">
        <f t="shared" si="16"/>
        <v>0</v>
      </c>
      <c r="H125" s="4">
        <f t="shared" si="17"/>
        <v>1947.5197847733648</v>
      </c>
      <c r="I125" s="4">
        <f t="shared" si="18"/>
        <v>15.235098911891455</v>
      </c>
      <c r="J125" s="4">
        <f t="shared" si="23"/>
        <v>282855.0315336898</v>
      </c>
      <c r="K125" s="4">
        <f t="shared" si="19"/>
        <v>274951.2141035397</v>
      </c>
      <c r="L125" s="4">
        <f t="shared" si="24"/>
        <v>557806.2456372295</v>
      </c>
      <c r="M125" s="4"/>
      <c r="N125" s="22">
        <f t="shared" si="20"/>
        <v>222792.14582289025</v>
      </c>
      <c r="O125" s="22">
        <f t="shared" si="21"/>
        <v>216566.66545611882</v>
      </c>
      <c r="P125" s="22">
        <f t="shared" si="25"/>
        <v>439358.8112790091</v>
      </c>
    </row>
    <row r="126" spans="2:16" ht="12.75">
      <c r="B126">
        <f t="shared" si="27"/>
        <v>117</v>
      </c>
      <c r="C126" s="7">
        <f t="shared" si="22"/>
        <v>9.75</v>
      </c>
      <c r="D126">
        <f t="shared" si="28"/>
        <v>9</v>
      </c>
      <c r="E126" s="4">
        <f t="shared" si="15"/>
        <v>559407.6508733222</v>
      </c>
      <c r="F126" s="4">
        <f t="shared" si="26"/>
        <v>282855.0315336898</v>
      </c>
      <c r="G126" s="4">
        <f t="shared" si="16"/>
        <v>0</v>
      </c>
      <c r="H126" s="4">
        <f t="shared" si="17"/>
        <v>1961.1282186335827</v>
      </c>
      <c r="I126" s="4">
        <f t="shared" si="18"/>
        <v>15.266480721204807</v>
      </c>
      <c r="J126" s="4">
        <f t="shared" si="23"/>
        <v>284831.4262330446</v>
      </c>
      <c r="K126" s="4">
        <f t="shared" si="19"/>
        <v>274576.22464027756</v>
      </c>
      <c r="L126" s="4">
        <f t="shared" si="24"/>
        <v>559407.6508733222</v>
      </c>
      <c r="M126" s="4"/>
      <c r="N126" s="22">
        <f t="shared" si="20"/>
        <v>223887.69076615278</v>
      </c>
      <c r="O126" s="22">
        <f t="shared" si="21"/>
        <v>215826.7354379039</v>
      </c>
      <c r="P126" s="22">
        <f t="shared" si="25"/>
        <v>439714.4262040567</v>
      </c>
    </row>
    <row r="127" spans="2:16" ht="12.75">
      <c r="B127">
        <f t="shared" si="27"/>
        <v>118</v>
      </c>
      <c r="C127" s="7">
        <f t="shared" si="22"/>
        <v>9.833333333333334</v>
      </c>
      <c r="D127">
        <f t="shared" si="28"/>
        <v>9</v>
      </c>
      <c r="E127" s="4">
        <f t="shared" si="15"/>
        <v>561013.6535816562</v>
      </c>
      <c r="F127" s="4">
        <f t="shared" si="26"/>
        <v>284831.4262330446</v>
      </c>
      <c r="G127" s="4">
        <f t="shared" si="16"/>
        <v>0</v>
      </c>
      <c r="H127" s="4">
        <f t="shared" si="17"/>
        <v>1974.8312218824424</v>
      </c>
      <c r="I127" s="4">
        <f t="shared" si="18"/>
        <v>15.297927171907203</v>
      </c>
      <c r="J127" s="4">
        <f t="shared" si="23"/>
        <v>286821.55538209894</v>
      </c>
      <c r="K127" s="4">
        <f t="shared" si="19"/>
        <v>274192.0981995572</v>
      </c>
      <c r="L127" s="4">
        <f t="shared" si="24"/>
        <v>561013.6535816562</v>
      </c>
      <c r="M127" s="4"/>
      <c r="N127" s="22">
        <f t="shared" si="20"/>
        <v>224988.5638693421</v>
      </c>
      <c r="O127" s="22">
        <f t="shared" si="21"/>
        <v>215081.7650927856</v>
      </c>
      <c r="P127" s="22">
        <f t="shared" si="25"/>
        <v>440070.3289621277</v>
      </c>
    </row>
    <row r="128" spans="2:16" ht="12.75">
      <c r="B128">
        <f t="shared" si="27"/>
        <v>119</v>
      </c>
      <c r="C128" s="7">
        <f t="shared" si="22"/>
        <v>9.916666666666666</v>
      </c>
      <c r="D128">
        <f t="shared" si="28"/>
        <v>9</v>
      </c>
      <c r="E128" s="4">
        <f t="shared" si="15"/>
        <v>562624.2669611083</v>
      </c>
      <c r="F128" s="4">
        <f t="shared" si="26"/>
        <v>286821.55538209894</v>
      </c>
      <c r="G128" s="4">
        <f t="shared" si="16"/>
        <v>0</v>
      </c>
      <c r="H128" s="4">
        <f t="shared" si="17"/>
        <v>1988.6294506492193</v>
      </c>
      <c r="I128" s="4">
        <f t="shared" si="18"/>
        <v>15.32943839714931</v>
      </c>
      <c r="J128" s="4">
        <f t="shared" si="23"/>
        <v>288825.5142711453</v>
      </c>
      <c r="K128" s="4">
        <f t="shared" si="19"/>
        <v>273798.75268996303</v>
      </c>
      <c r="L128" s="4">
        <f t="shared" si="24"/>
        <v>562624.2669611083</v>
      </c>
      <c r="M128" s="4"/>
      <c r="N128" s="22">
        <f t="shared" si="20"/>
        <v>226094.79104585262</v>
      </c>
      <c r="O128" s="22">
        <f t="shared" si="21"/>
        <v>214331.72874033987</v>
      </c>
      <c r="P128" s="22">
        <f t="shared" si="25"/>
        <v>440426.51978619245</v>
      </c>
    </row>
    <row r="129" spans="2:16" ht="12.75">
      <c r="B129">
        <f t="shared" si="27"/>
        <v>120</v>
      </c>
      <c r="C129" s="7">
        <f t="shared" si="22"/>
        <v>10</v>
      </c>
      <c r="D129">
        <f t="shared" si="28"/>
        <v>10</v>
      </c>
      <c r="E129" s="4">
        <f t="shared" si="15"/>
        <v>564239.5042484482</v>
      </c>
      <c r="F129" s="4">
        <f t="shared" si="26"/>
        <v>288825.5142711453</v>
      </c>
      <c r="G129" s="4">
        <f t="shared" si="16"/>
        <v>0</v>
      </c>
      <c r="H129" s="4">
        <f t="shared" si="17"/>
        <v>2002.5235656132738</v>
      </c>
      <c r="I129" s="4">
        <f t="shared" si="18"/>
        <v>15.36101453035608</v>
      </c>
      <c r="J129" s="4">
        <f t="shared" si="23"/>
        <v>290843.3988512889</v>
      </c>
      <c r="K129" s="4">
        <f t="shared" si="19"/>
        <v>273396.1053971593</v>
      </c>
      <c r="L129" s="4">
        <f t="shared" si="24"/>
        <v>564239.5042484482</v>
      </c>
      <c r="M129" s="4"/>
      <c r="N129" s="22">
        <f t="shared" si="20"/>
        <v>227206.39833510807</v>
      </c>
      <c r="O129" s="22">
        <f t="shared" si="21"/>
        <v>213576.6005743021</v>
      </c>
      <c r="P129" s="22">
        <f t="shared" si="25"/>
        <v>440782.9989094102</v>
      </c>
    </row>
    <row r="130" spans="2:16" ht="12.75">
      <c r="B130">
        <f t="shared" si="27"/>
        <v>121</v>
      </c>
      <c r="C130" s="7">
        <f t="shared" si="22"/>
        <v>10.083333333333334</v>
      </c>
      <c r="D130">
        <f t="shared" si="28"/>
        <v>10</v>
      </c>
      <c r="E130" s="4">
        <f t="shared" si="15"/>
        <v>565859.3787184475</v>
      </c>
      <c r="F130" s="4">
        <f t="shared" si="26"/>
        <v>290843.3988512889</v>
      </c>
      <c r="G130" s="4">
        <f t="shared" si="16"/>
        <v>0</v>
      </c>
      <c r="H130" s="4">
        <f t="shared" si="17"/>
        <v>2016.5142320356028</v>
      </c>
      <c r="I130" s="4">
        <f t="shared" si="18"/>
        <v>15.392655705227288</v>
      </c>
      <c r="J130" s="4">
        <f t="shared" si="23"/>
        <v>292875.3057390297</v>
      </c>
      <c r="K130" s="4">
        <f t="shared" si="19"/>
        <v>272984.0729794178</v>
      </c>
      <c r="L130" s="4">
        <f t="shared" si="24"/>
        <v>565859.3787184475</v>
      </c>
      <c r="M130" s="4"/>
      <c r="N130" s="22">
        <f t="shared" si="20"/>
        <v>228323.41190317436</v>
      </c>
      <c r="O130" s="22">
        <f t="shared" si="21"/>
        <v>212816.3546619549</v>
      </c>
      <c r="P130" s="22">
        <f t="shared" si="25"/>
        <v>441139.7665651293</v>
      </c>
    </row>
    <row r="131" spans="2:16" ht="12.75">
      <c r="B131">
        <f t="shared" si="27"/>
        <v>122</v>
      </c>
      <c r="C131" s="7">
        <f t="shared" si="22"/>
        <v>10.166666666666666</v>
      </c>
      <c r="D131">
        <f t="shared" si="28"/>
        <v>10</v>
      </c>
      <c r="E131" s="4">
        <f t="shared" si="15"/>
        <v>567483.9036839878</v>
      </c>
      <c r="F131" s="4">
        <f t="shared" si="26"/>
        <v>292875.3057390297</v>
      </c>
      <c r="G131" s="4">
        <f t="shared" si="16"/>
        <v>0</v>
      </c>
      <c r="H131" s="4">
        <f t="shared" si="17"/>
        <v>2030.602119790606</v>
      </c>
      <c r="I131" s="4">
        <f t="shared" si="18"/>
        <v>15.424362055738115</v>
      </c>
      <c r="J131" s="4">
        <f t="shared" si="23"/>
        <v>294921.33222087607</v>
      </c>
      <c r="K131" s="4">
        <f t="shared" si="19"/>
        <v>272562.57146311173</v>
      </c>
      <c r="L131" s="4">
        <f t="shared" si="24"/>
        <v>567483.9036839878</v>
      </c>
      <c r="M131" s="4"/>
      <c r="N131" s="22">
        <f t="shared" si="20"/>
        <v>229445.85804337537</v>
      </c>
      <c r="O131" s="22">
        <f t="shared" si="21"/>
        <v>212050.96494351077</v>
      </c>
      <c r="P131" s="22">
        <f t="shared" si="25"/>
        <v>441496.82298688614</v>
      </c>
    </row>
    <row r="132" spans="2:16" ht="12.75">
      <c r="B132">
        <f t="shared" si="27"/>
        <v>123</v>
      </c>
      <c r="C132" s="7">
        <f t="shared" si="22"/>
        <v>10.25</v>
      </c>
      <c r="D132">
        <f t="shared" si="28"/>
        <v>10</v>
      </c>
      <c r="E132" s="4">
        <f t="shared" si="15"/>
        <v>569113.0924961708</v>
      </c>
      <c r="F132" s="4">
        <f t="shared" si="26"/>
        <v>294921.33222087607</v>
      </c>
      <c r="G132" s="4">
        <f t="shared" si="16"/>
        <v>0</v>
      </c>
      <c r="H132" s="4">
        <f t="shared" si="17"/>
        <v>2044.787903398074</v>
      </c>
      <c r="I132" s="4">
        <f t="shared" si="18"/>
        <v>15.45613371613971</v>
      </c>
      <c r="J132" s="4">
        <f t="shared" si="23"/>
        <v>296981.5762579903</v>
      </c>
      <c r="K132" s="4">
        <f t="shared" si="19"/>
        <v>272131.51623818045</v>
      </c>
      <c r="L132" s="4">
        <f t="shared" si="24"/>
        <v>569113.0924961708</v>
      </c>
      <c r="M132" s="4"/>
      <c r="N132" s="22">
        <f t="shared" si="20"/>
        <v>230573.7631769121</v>
      </c>
      <c r="O132" s="22">
        <f t="shared" si="21"/>
        <v>211280.40523149466</v>
      </c>
      <c r="P132" s="22">
        <f t="shared" si="25"/>
        <v>441854.1684084068</v>
      </c>
    </row>
    <row r="133" spans="2:16" ht="12.75">
      <c r="B133">
        <f t="shared" si="27"/>
        <v>124</v>
      </c>
      <c r="C133" s="7">
        <f t="shared" si="22"/>
        <v>10.333333333333334</v>
      </c>
      <c r="D133">
        <f t="shared" si="28"/>
        <v>10</v>
      </c>
      <c r="E133" s="4">
        <f t="shared" si="15"/>
        <v>570746.9585444279</v>
      </c>
      <c r="F133" s="4">
        <f t="shared" si="26"/>
        <v>296981.5762579903</v>
      </c>
      <c r="G133" s="4">
        <f t="shared" si="16"/>
        <v>0</v>
      </c>
      <c r="H133" s="4">
        <f t="shared" si="17"/>
        <v>2059.0722620553993</v>
      </c>
      <c r="I133" s="4">
        <f t="shared" si="18"/>
        <v>15.487970820959756</v>
      </c>
      <c r="J133" s="4">
        <f t="shared" si="23"/>
        <v>299056.1364908667</v>
      </c>
      <c r="K133" s="4">
        <f t="shared" si="19"/>
        <v>271690.82205356116</v>
      </c>
      <c r="L133" s="4">
        <f t="shared" si="24"/>
        <v>570746.9585444279</v>
      </c>
      <c r="M133" s="4"/>
      <c r="N133" s="22">
        <f t="shared" si="20"/>
        <v>231707.15385348446</v>
      </c>
      <c r="O133" s="22">
        <f t="shared" si="21"/>
        <v>210504.6492101217</v>
      </c>
      <c r="P133" s="22">
        <f t="shared" si="25"/>
        <v>442211.80306360614</v>
      </c>
    </row>
    <row r="134" spans="2:16" ht="12.75">
      <c r="B134">
        <f t="shared" si="27"/>
        <v>125</v>
      </c>
      <c r="C134" s="7">
        <f t="shared" si="22"/>
        <v>10.416666666666666</v>
      </c>
      <c r="D134">
        <f t="shared" si="28"/>
        <v>10</v>
      </c>
      <c r="E134" s="4">
        <f t="shared" si="15"/>
        <v>572385.5152566298</v>
      </c>
      <c r="F134" s="4">
        <f t="shared" si="26"/>
        <v>299056.1364908667</v>
      </c>
      <c r="G134" s="4">
        <f t="shared" si="16"/>
        <v>0</v>
      </c>
      <c r="H134" s="4">
        <f t="shared" si="17"/>
        <v>2073.455879670009</v>
      </c>
      <c r="I134" s="4">
        <f t="shared" si="18"/>
        <v>15.51987350500303</v>
      </c>
      <c r="J134" s="4">
        <f t="shared" si="23"/>
        <v>301145.1122440417</v>
      </c>
      <c r="K134" s="4">
        <f t="shared" si="19"/>
        <v>271240.4030125881</v>
      </c>
      <c r="L134" s="4">
        <f t="shared" si="24"/>
        <v>572385.5152566298</v>
      </c>
      <c r="M134" s="4"/>
      <c r="N134" s="22">
        <f t="shared" si="20"/>
        <v>232846.05675191645</v>
      </c>
      <c r="O134" s="22">
        <f t="shared" si="21"/>
        <v>209723.67043467224</v>
      </c>
      <c r="P134" s="22">
        <f t="shared" si="25"/>
        <v>442569.7271865887</v>
      </c>
    </row>
    <row r="135" spans="2:16" ht="12.75">
      <c r="B135">
        <f t="shared" si="27"/>
        <v>126</v>
      </c>
      <c r="C135" s="7">
        <f t="shared" si="22"/>
        <v>10.5</v>
      </c>
      <c r="D135">
        <f t="shared" si="28"/>
        <v>10</v>
      </c>
      <c r="E135" s="4">
        <f t="shared" si="15"/>
        <v>574028.776099198</v>
      </c>
      <c r="F135" s="4">
        <f t="shared" si="26"/>
        <v>301145.1122440417</v>
      </c>
      <c r="G135" s="4">
        <f t="shared" si="16"/>
        <v>0</v>
      </c>
      <c r="H135" s="4">
        <f t="shared" si="17"/>
        <v>2087.9394448920225</v>
      </c>
      <c r="I135" s="4">
        <f t="shared" si="18"/>
        <v>15.55184190335201</v>
      </c>
      <c r="J135" s="4">
        <f t="shared" si="23"/>
        <v>303248.6035308371</v>
      </c>
      <c r="K135" s="4">
        <f t="shared" si="19"/>
        <v>270780.1725683609</v>
      </c>
      <c r="L135" s="4">
        <f t="shared" si="24"/>
        <v>574028.776099198</v>
      </c>
      <c r="M135" s="4"/>
      <c r="N135" s="22">
        <f t="shared" si="20"/>
        <v>233990.49868078373</v>
      </c>
      <c r="O135" s="22">
        <f t="shared" si="21"/>
        <v>208937.44233086443</v>
      </c>
      <c r="P135" s="22">
        <f t="shared" si="25"/>
        <v>442927.94101164816</v>
      </c>
    </row>
    <row r="136" spans="2:16" ht="12.75">
      <c r="B136">
        <f t="shared" si="27"/>
        <v>127</v>
      </c>
      <c r="C136" s="7">
        <f t="shared" si="22"/>
        <v>10.583333333333334</v>
      </c>
      <c r="D136">
        <f t="shared" si="28"/>
        <v>10</v>
      </c>
      <c r="E136" s="4">
        <f t="shared" si="15"/>
        <v>575676.7545772145</v>
      </c>
      <c r="F136" s="4">
        <f t="shared" si="26"/>
        <v>303248.6035308371</v>
      </c>
      <c r="G136" s="4">
        <f t="shared" si="16"/>
        <v>0</v>
      </c>
      <c r="H136" s="4">
        <f t="shared" si="17"/>
        <v>2102.523651147137</v>
      </c>
      <c r="I136" s="4">
        <f t="shared" si="18"/>
        <v>15.583876151367397</v>
      </c>
      <c r="J136" s="4">
        <f t="shared" si="23"/>
        <v>305366.7110581356</v>
      </c>
      <c r="K136" s="4">
        <f t="shared" si="19"/>
        <v>270310.04351907887</v>
      </c>
      <c r="L136" s="4">
        <f t="shared" si="24"/>
        <v>575676.7545772145</v>
      </c>
      <c r="M136" s="4"/>
      <c r="N136" s="22">
        <f t="shared" si="20"/>
        <v>235140.50657904497</v>
      </c>
      <c r="O136" s="22">
        <f t="shared" si="21"/>
        <v>208145.93819422316</v>
      </c>
      <c r="P136" s="22">
        <f t="shared" si="25"/>
        <v>443286.44477326813</v>
      </c>
    </row>
    <row r="137" spans="2:16" ht="12.75">
      <c r="B137">
        <f t="shared" si="27"/>
        <v>128</v>
      </c>
      <c r="C137" s="7">
        <f t="shared" si="22"/>
        <v>10.666666666666666</v>
      </c>
      <c r="D137">
        <f t="shared" si="28"/>
        <v>10</v>
      </c>
      <c r="E137" s="4">
        <f t="shared" si="15"/>
        <v>577329.4642345323</v>
      </c>
      <c r="F137" s="4">
        <f t="shared" si="26"/>
        <v>305366.7110581356</v>
      </c>
      <c r="G137" s="4">
        <f t="shared" si="16"/>
        <v>0</v>
      </c>
      <c r="H137" s="4">
        <f t="shared" si="17"/>
        <v>2117.2091966697403</v>
      </c>
      <c r="I137" s="4">
        <f t="shared" si="18"/>
        <v>15.615976384688718</v>
      </c>
      <c r="J137" s="4">
        <f t="shared" si="23"/>
        <v>307499.53623119</v>
      </c>
      <c r="K137" s="4">
        <f t="shared" si="19"/>
        <v>269829.9280033423</v>
      </c>
      <c r="L137" s="4">
        <f t="shared" si="24"/>
        <v>577329.4642345323</v>
      </c>
      <c r="M137" s="4"/>
      <c r="N137" s="22">
        <f t="shared" si="20"/>
        <v>236296.1075166761</v>
      </c>
      <c r="O137" s="22">
        <f t="shared" si="21"/>
        <v>207349.13118944573</v>
      </c>
      <c r="P137" s="22">
        <f t="shared" si="25"/>
        <v>443645.2387061218</v>
      </c>
    </row>
    <row r="138" spans="2:16" ht="12.75">
      <c r="B138">
        <f t="shared" si="27"/>
        <v>129</v>
      </c>
      <c r="C138" s="7">
        <f t="shared" si="22"/>
        <v>10.75</v>
      </c>
      <c r="D138">
        <f t="shared" si="28"/>
        <v>10</v>
      </c>
      <c r="E138" s="4">
        <f aca="true" t="shared" si="29" ref="E138:E201">Propvalyr0*(1+Houseinfmth)^(B138)</f>
        <v>578986.9186538885</v>
      </c>
      <c r="F138" s="4">
        <f t="shared" si="26"/>
        <v>307499.53623119</v>
      </c>
      <c r="G138" s="4">
        <f aca="true" t="shared" si="30" ref="G138:G201">IF(C138&lt;=Years,MthyIncStrm,0)</f>
        <v>0</v>
      </c>
      <c r="H138" s="4">
        <f aca="true" t="shared" si="31" ref="H138:H201">(F138+G138)*Loanintmth</f>
        <v>2131.9967845362507</v>
      </c>
      <c r="I138" s="4">
        <f aca="true" t="shared" si="32" ref="I138:I201">Monthfee*(1+CPImth)^B138</f>
        <v>15.64814273923491</v>
      </c>
      <c r="J138" s="4">
        <f t="shared" si="23"/>
        <v>309647.1811584655</v>
      </c>
      <c r="K138" s="4">
        <f aca="true" t="shared" si="33" ref="K138:K201">E138-J138</f>
        <v>269339.737495423</v>
      </c>
      <c r="L138" s="4">
        <f t="shared" si="24"/>
        <v>578986.9186538885</v>
      </c>
      <c r="M138" s="4"/>
      <c r="N138" s="22">
        <f aca="true" t="shared" si="34" ref="N138:N201">J138/(1+CPImth)^B138</f>
        <v>237457.32869530702</v>
      </c>
      <c r="O138" s="22">
        <f aca="true" t="shared" si="35" ref="O138:O201">K138/(1+CPImth)^B138</f>
        <v>206546.99434976545</v>
      </c>
      <c r="P138" s="22">
        <f t="shared" si="25"/>
        <v>444004.3230450725</v>
      </c>
    </row>
    <row r="139" spans="2:16" ht="12.75">
      <c r="B139">
        <f t="shared" si="27"/>
        <v>130</v>
      </c>
      <c r="C139" s="7">
        <f aca="true" t="shared" si="36" ref="C139:C202">(B139)/12</f>
        <v>10.833333333333334</v>
      </c>
      <c r="D139">
        <f t="shared" si="28"/>
        <v>10</v>
      </c>
      <c r="E139" s="4">
        <f t="shared" si="29"/>
        <v>580649.131457014</v>
      </c>
      <c r="F139" s="4">
        <f t="shared" si="26"/>
        <v>309647.1811584655</v>
      </c>
      <c r="G139" s="4">
        <f t="shared" si="30"/>
        <v>0</v>
      </c>
      <c r="H139" s="4">
        <f t="shared" si="31"/>
        <v>2146.887122698694</v>
      </c>
      <c r="I139" s="4">
        <f t="shared" si="32"/>
        <v>15.680375351204862</v>
      </c>
      <c r="J139" s="4">
        <f aca="true" t="shared" si="37" ref="J139:J202">SUM(F139:I139)</f>
        <v>311809.74865651544</v>
      </c>
      <c r="K139" s="4">
        <f t="shared" si="33"/>
        <v>268839.38280049857</v>
      </c>
      <c r="L139" s="4">
        <f aca="true" t="shared" si="38" ref="L139:L202">J139+K139</f>
        <v>580649.131457014</v>
      </c>
      <c r="M139" s="4"/>
      <c r="N139" s="22">
        <f t="shared" si="34"/>
        <v>238624.19744886248</v>
      </c>
      <c r="O139" s="22">
        <f t="shared" si="35"/>
        <v>205739.50057631085</v>
      </c>
      <c r="P139" s="22">
        <f aca="true" t="shared" si="39" ref="P139:P202">N139+O139</f>
        <v>444363.69802517333</v>
      </c>
    </row>
    <row r="140" spans="2:16" ht="12.75">
      <c r="B140">
        <f t="shared" si="27"/>
        <v>131</v>
      </c>
      <c r="C140" s="7">
        <f t="shared" si="36"/>
        <v>10.916666666666666</v>
      </c>
      <c r="D140">
        <f t="shared" si="28"/>
        <v>10</v>
      </c>
      <c r="E140" s="4">
        <f t="shared" si="29"/>
        <v>582316.116304747</v>
      </c>
      <c r="F140" s="4">
        <f aca="true" t="shared" si="40" ref="F140:F203">J139</f>
        <v>311809.74865651544</v>
      </c>
      <c r="G140" s="4">
        <f t="shared" si="30"/>
        <v>0</v>
      </c>
      <c r="H140" s="4">
        <f t="shared" si="31"/>
        <v>2161.880924018507</v>
      </c>
      <c r="I140" s="4">
        <f t="shared" si="32"/>
        <v>15.71267435707802</v>
      </c>
      <c r="J140" s="4">
        <f t="shared" si="37"/>
        <v>313987.342254891</v>
      </c>
      <c r="K140" s="4">
        <f t="shared" si="33"/>
        <v>268328.77404985594</v>
      </c>
      <c r="L140" s="4">
        <f t="shared" si="38"/>
        <v>582316.116304747</v>
      </c>
      <c r="M140" s="4"/>
      <c r="N140" s="22">
        <f t="shared" si="34"/>
        <v>239796.74124420492</v>
      </c>
      <c r="O140" s="22">
        <f t="shared" si="35"/>
        <v>204926.62263746315</v>
      </c>
      <c r="P140" s="22">
        <f t="shared" si="39"/>
        <v>444723.3638816681</v>
      </c>
    </row>
    <row r="141" spans="2:16" ht="12.75">
      <c r="B141">
        <f aca="true" t="shared" si="41" ref="B141:B204">1+B140</f>
        <v>132</v>
      </c>
      <c r="C141" s="7">
        <f t="shared" si="36"/>
        <v>11</v>
      </c>
      <c r="D141">
        <f t="shared" si="28"/>
        <v>11</v>
      </c>
      <c r="E141" s="4">
        <f t="shared" si="29"/>
        <v>583987.8868971438</v>
      </c>
      <c r="F141" s="4">
        <f t="shared" si="40"/>
        <v>313987.342254891</v>
      </c>
      <c r="G141" s="4">
        <f t="shared" si="30"/>
        <v>0</v>
      </c>
      <c r="H141" s="4">
        <f t="shared" si="31"/>
        <v>2176.9789063005774</v>
      </c>
      <c r="I141" s="4">
        <f t="shared" si="32"/>
        <v>15.745039893614958</v>
      </c>
      <c r="J141" s="4">
        <f t="shared" si="37"/>
        <v>316180.06620108517</v>
      </c>
      <c r="K141" s="4">
        <f t="shared" si="33"/>
        <v>267807.8206960586</v>
      </c>
      <c r="L141" s="4">
        <f t="shared" si="38"/>
        <v>583987.8868971438</v>
      </c>
      <c r="M141" s="4"/>
      <c r="N141" s="22">
        <f t="shared" si="34"/>
        <v>240974.98768178147</v>
      </c>
      <c r="O141" s="22">
        <f t="shared" si="35"/>
        <v>204108.33316820898</v>
      </c>
      <c r="P141" s="22">
        <f t="shared" si="39"/>
        <v>445083.3208499905</v>
      </c>
    </row>
    <row r="142" spans="2:16" ht="12.75">
      <c r="B142">
        <f t="shared" si="41"/>
        <v>133</v>
      </c>
      <c r="C142" s="7">
        <f t="shared" si="36"/>
        <v>11.083333333333334</v>
      </c>
      <c r="D142">
        <f t="shared" si="28"/>
        <v>11</v>
      </c>
      <c r="E142" s="4">
        <f t="shared" si="29"/>
        <v>585664.4569735931</v>
      </c>
      <c r="F142" s="4">
        <f t="shared" si="40"/>
        <v>316180.06620108517</v>
      </c>
      <c r="G142" s="4">
        <f t="shared" si="30"/>
        <v>0</v>
      </c>
      <c r="H142" s="4">
        <f t="shared" si="31"/>
        <v>2192.181792327524</v>
      </c>
      <c r="I142" s="4">
        <f t="shared" si="32"/>
        <v>15.777472097857945</v>
      </c>
      <c r="J142" s="4">
        <f t="shared" si="37"/>
        <v>318388.02546551055</v>
      </c>
      <c r="K142" s="4">
        <f t="shared" si="33"/>
        <v>267276.43150808255</v>
      </c>
      <c r="L142" s="4">
        <f t="shared" si="38"/>
        <v>585664.4569735931</v>
      </c>
      <c r="M142" s="4"/>
      <c r="N142" s="22">
        <f t="shared" si="34"/>
        <v>242158.9644962734</v>
      </c>
      <c r="O142" s="22">
        <f t="shared" si="35"/>
        <v>203284.60466949185</v>
      </c>
      <c r="P142" s="22">
        <f t="shared" si="39"/>
        <v>445443.56916576525</v>
      </c>
    </row>
    <row r="143" spans="2:16" ht="12.75">
      <c r="B143">
        <f t="shared" si="41"/>
        <v>134</v>
      </c>
      <c r="C143" s="7">
        <f t="shared" si="36"/>
        <v>11.166666666666666</v>
      </c>
      <c r="D143">
        <f t="shared" si="28"/>
        <v>11</v>
      </c>
      <c r="E143" s="4">
        <f t="shared" si="29"/>
        <v>587345.8403129274</v>
      </c>
      <c r="F143" s="4">
        <f t="shared" si="40"/>
        <v>318388.02546551055</v>
      </c>
      <c r="G143" s="4">
        <f t="shared" si="30"/>
        <v>0</v>
      </c>
      <c r="H143" s="4">
        <f t="shared" si="31"/>
        <v>2207.4903098942063</v>
      </c>
      <c r="I143" s="4">
        <f t="shared" si="32"/>
        <v>15.809971107131545</v>
      </c>
      <c r="J143" s="4">
        <f t="shared" si="37"/>
        <v>320611.32574651187</v>
      </c>
      <c r="K143" s="4">
        <f t="shared" si="33"/>
        <v>266734.5145664155</v>
      </c>
      <c r="L143" s="4">
        <f t="shared" si="38"/>
        <v>587345.8403129274</v>
      </c>
      <c r="M143" s="4"/>
      <c r="N143" s="22">
        <f t="shared" si="34"/>
        <v>243348.69955724903</v>
      </c>
      <c r="O143" s="22">
        <f t="shared" si="35"/>
        <v>202455.40950755856</v>
      </c>
      <c r="P143" s="22">
        <f t="shared" si="39"/>
        <v>445804.1090648076</v>
      </c>
    </row>
    <row r="144" spans="2:16" ht="12.75">
      <c r="B144">
        <f t="shared" si="41"/>
        <v>135</v>
      </c>
      <c r="C144" s="7">
        <f t="shared" si="36"/>
        <v>11.25</v>
      </c>
      <c r="D144">
        <f t="shared" si="28"/>
        <v>11</v>
      </c>
      <c r="E144" s="4">
        <f t="shared" si="29"/>
        <v>589032.0507335367</v>
      </c>
      <c r="F144" s="4">
        <f t="shared" si="40"/>
        <v>320611.32574651187</v>
      </c>
      <c r="G144" s="4">
        <f t="shared" si="30"/>
        <v>0</v>
      </c>
      <c r="H144" s="4">
        <f t="shared" si="31"/>
        <v>2222.905191842482</v>
      </c>
      <c r="I144" s="4">
        <f t="shared" si="32"/>
        <v>15.842537059043181</v>
      </c>
      <c r="J144" s="4">
        <f t="shared" si="37"/>
        <v>322850.0734754134</v>
      </c>
      <c r="K144" s="4">
        <f t="shared" si="33"/>
        <v>266181.97725812334</v>
      </c>
      <c r="L144" s="4">
        <f t="shared" si="38"/>
        <v>589032.0507335367</v>
      </c>
      <c r="M144" s="4"/>
      <c r="N144" s="22">
        <f t="shared" si="34"/>
        <v>244544.22086981975</v>
      </c>
      <c r="O144" s="22">
        <f t="shared" si="35"/>
        <v>201620.71991330374</v>
      </c>
      <c r="P144" s="22">
        <f t="shared" si="39"/>
        <v>446164.9407831235</v>
      </c>
    </row>
    <row r="145" spans="2:16" ht="12.75">
      <c r="B145">
        <f t="shared" si="41"/>
        <v>136</v>
      </c>
      <c r="C145" s="7">
        <f t="shared" si="36"/>
        <v>11.333333333333334</v>
      </c>
      <c r="D145">
        <f t="shared" si="28"/>
        <v>11</v>
      </c>
      <c r="E145" s="4">
        <f t="shared" si="29"/>
        <v>590723.1020934826</v>
      </c>
      <c r="F145" s="4">
        <f t="shared" si="40"/>
        <v>322850.0734754134</v>
      </c>
      <c r="G145" s="4">
        <f t="shared" si="30"/>
        <v>0</v>
      </c>
      <c r="H145" s="4">
        <f t="shared" si="31"/>
        <v>2238.427176096199</v>
      </c>
      <c r="I145" s="4">
        <f t="shared" si="32"/>
        <v>15.875170091483724</v>
      </c>
      <c r="J145" s="4">
        <f t="shared" si="37"/>
        <v>325104.375821601</v>
      </c>
      <c r="K145" s="4">
        <f t="shared" si="33"/>
        <v>265618.7262718816</v>
      </c>
      <c r="L145" s="4">
        <f t="shared" si="38"/>
        <v>590723.1020934826</v>
      </c>
      <c r="M145" s="4"/>
      <c r="N145" s="22">
        <f t="shared" si="34"/>
        <v>245745.55657529924</v>
      </c>
      <c r="O145" s="22">
        <f t="shared" si="35"/>
        <v>200780.50798161092</v>
      </c>
      <c r="P145" s="22">
        <f t="shared" si="39"/>
        <v>446526.0645569102</v>
      </c>
    </row>
    <row r="146" spans="2:16" ht="12.75">
      <c r="B146">
        <f t="shared" si="41"/>
        <v>137</v>
      </c>
      <c r="C146" s="7">
        <f t="shared" si="36"/>
        <v>11.416666666666666</v>
      </c>
      <c r="D146">
        <f t="shared" si="28"/>
        <v>11</v>
      </c>
      <c r="E146" s="4">
        <f t="shared" si="29"/>
        <v>592419.0082906119</v>
      </c>
      <c r="F146" s="4">
        <f t="shared" si="40"/>
        <v>325104.375821601</v>
      </c>
      <c r="G146" s="4">
        <f t="shared" si="30"/>
        <v>0</v>
      </c>
      <c r="H146" s="4">
        <f t="shared" si="31"/>
        <v>2254.0570056964334</v>
      </c>
      <c r="I146" s="4">
        <f t="shared" si="32"/>
        <v>15.907870342628087</v>
      </c>
      <c r="J146" s="4">
        <f t="shared" si="37"/>
        <v>327374.34069764003</v>
      </c>
      <c r="K146" s="4">
        <f t="shared" si="33"/>
        <v>265044.6675929719</v>
      </c>
      <c r="L146" s="4">
        <f t="shared" si="38"/>
        <v>592419.0082906119</v>
      </c>
      <c r="M146" s="4"/>
      <c r="N146" s="22">
        <f t="shared" si="34"/>
        <v>246952.73495186577</v>
      </c>
      <c r="O146" s="22">
        <f t="shared" si="35"/>
        <v>199934.74567069023</v>
      </c>
      <c r="P146" s="22">
        <f t="shared" si="39"/>
        <v>446887.480622556</v>
      </c>
    </row>
    <row r="147" spans="2:16" ht="12.75">
      <c r="B147">
        <f t="shared" si="41"/>
        <v>138</v>
      </c>
      <c r="C147" s="7">
        <f t="shared" si="36"/>
        <v>11.5</v>
      </c>
      <c r="D147">
        <f t="shared" si="28"/>
        <v>11</v>
      </c>
      <c r="E147" s="4">
        <f t="shared" si="29"/>
        <v>594119.78326267</v>
      </c>
      <c r="F147" s="4">
        <f t="shared" si="40"/>
        <v>327374.34069764003</v>
      </c>
      <c r="G147" s="4">
        <f t="shared" si="30"/>
        <v>0</v>
      </c>
      <c r="H147" s="4">
        <f t="shared" si="31"/>
        <v>2269.7954288369706</v>
      </c>
      <c r="I147" s="4">
        <f t="shared" si="32"/>
        <v>15.940637950935788</v>
      </c>
      <c r="J147" s="4">
        <f t="shared" si="37"/>
        <v>329660.07676442794</v>
      </c>
      <c r="K147" s="4">
        <f t="shared" si="33"/>
        <v>264459.7064982421</v>
      </c>
      <c r="L147" s="4">
        <f t="shared" si="38"/>
        <v>594119.78326267</v>
      </c>
      <c r="M147" s="4"/>
      <c r="N147" s="22">
        <f t="shared" si="34"/>
        <v>248165.78441522818</v>
      </c>
      <c r="O147" s="22">
        <f t="shared" si="35"/>
        <v>199083.4048014123</v>
      </c>
      <c r="P147" s="22">
        <f t="shared" si="39"/>
        <v>447249.1892166405</v>
      </c>
    </row>
    <row r="148" spans="2:16" ht="12.75">
      <c r="B148">
        <f t="shared" si="41"/>
        <v>139</v>
      </c>
      <c r="C148" s="7">
        <f t="shared" si="36"/>
        <v>11.583333333333334</v>
      </c>
      <c r="D148">
        <f t="shared" si="28"/>
        <v>11</v>
      </c>
      <c r="E148" s="4">
        <f t="shared" si="29"/>
        <v>595825.4409874169</v>
      </c>
      <c r="F148" s="4">
        <f t="shared" si="40"/>
        <v>329660.07676442794</v>
      </c>
      <c r="G148" s="4">
        <f t="shared" si="30"/>
        <v>0</v>
      </c>
      <c r="H148" s="4">
        <f t="shared" si="31"/>
        <v>2285.6431989000334</v>
      </c>
      <c r="I148" s="4">
        <f t="shared" si="32"/>
        <v>15.973473055151558</v>
      </c>
      <c r="J148" s="4">
        <f t="shared" si="37"/>
        <v>331961.69343638315</v>
      </c>
      <c r="K148" s="4">
        <f t="shared" si="33"/>
        <v>263863.74755103374</v>
      </c>
      <c r="L148" s="4">
        <f t="shared" si="38"/>
        <v>595825.4409874169</v>
      </c>
      <c r="M148" s="4"/>
      <c r="N148" s="22">
        <f t="shared" si="34"/>
        <v>249384.7335192942</v>
      </c>
      <c r="O148" s="22">
        <f t="shared" si="35"/>
        <v>198226.45705664053</v>
      </c>
      <c r="P148" s="22">
        <f t="shared" si="39"/>
        <v>447611.1905759347</v>
      </c>
    </row>
    <row r="149" spans="2:16" ht="12.75">
      <c r="B149">
        <f t="shared" si="41"/>
        <v>140</v>
      </c>
      <c r="C149" s="7">
        <f t="shared" si="36"/>
        <v>11.666666666666666</v>
      </c>
      <c r="D149">
        <f t="shared" si="28"/>
        <v>11</v>
      </c>
      <c r="E149" s="4">
        <f t="shared" si="29"/>
        <v>597535.9954827409</v>
      </c>
      <c r="F149" s="4">
        <f t="shared" si="40"/>
        <v>331961.69343638315</v>
      </c>
      <c r="G149" s="4">
        <f t="shared" si="30"/>
        <v>0</v>
      </c>
      <c r="H149" s="4">
        <f t="shared" si="31"/>
        <v>2301.6010744922564</v>
      </c>
      <c r="I149" s="4">
        <f t="shared" si="32"/>
        <v>16.006375794305914</v>
      </c>
      <c r="J149" s="4">
        <f t="shared" si="37"/>
        <v>334279.3008866697</v>
      </c>
      <c r="K149" s="4">
        <f t="shared" si="33"/>
        <v>263256.6945960712</v>
      </c>
      <c r="L149" s="4">
        <f t="shared" si="38"/>
        <v>597535.9954827409</v>
      </c>
      <c r="M149" s="4"/>
      <c r="N149" s="22">
        <f t="shared" si="34"/>
        <v>250609.61095684316</v>
      </c>
      <c r="O149" s="22">
        <f t="shared" si="35"/>
        <v>197363.8739805585</v>
      </c>
      <c r="P149" s="22">
        <f t="shared" si="39"/>
        <v>447973.48493740166</v>
      </c>
    </row>
    <row r="150" spans="2:16" ht="12.75">
      <c r="B150">
        <f t="shared" si="41"/>
        <v>141</v>
      </c>
      <c r="C150" s="7">
        <f t="shared" si="36"/>
        <v>11.75</v>
      </c>
      <c r="D150">
        <f t="shared" si="28"/>
        <v>11</v>
      </c>
      <c r="E150" s="4">
        <f t="shared" si="29"/>
        <v>599251.4608067744</v>
      </c>
      <c r="F150" s="4">
        <f t="shared" si="40"/>
        <v>334279.3008866697</v>
      </c>
      <c r="G150" s="4">
        <f t="shared" si="30"/>
        <v>0</v>
      </c>
      <c r="H150" s="4">
        <f t="shared" si="31"/>
        <v>2317.66981948091</v>
      </c>
      <c r="I150" s="4">
        <f t="shared" si="32"/>
        <v>16.039346307715757</v>
      </c>
      <c r="J150" s="4">
        <f t="shared" si="37"/>
        <v>336613.0100524583</v>
      </c>
      <c r="K150" s="4">
        <f t="shared" si="33"/>
        <v>262638.4507543161</v>
      </c>
      <c r="L150" s="4">
        <f t="shared" si="38"/>
        <v>599251.4608067744</v>
      </c>
      <c r="M150" s="4"/>
      <c r="N150" s="22">
        <f t="shared" si="34"/>
        <v>251840.44556020095</v>
      </c>
      <c r="O150" s="22">
        <f t="shared" si="35"/>
        <v>196495.6269779948</v>
      </c>
      <c r="P150" s="22">
        <f t="shared" si="39"/>
        <v>448336.07253819576</v>
      </c>
    </row>
    <row r="151" spans="2:16" ht="12.75">
      <c r="B151">
        <f t="shared" si="41"/>
        <v>142</v>
      </c>
      <c r="C151" s="7">
        <f t="shared" si="36"/>
        <v>11.833333333333334</v>
      </c>
      <c r="D151">
        <f aca="true" t="shared" si="42" ref="D151:D214">INT(C151)</f>
        <v>11</v>
      </c>
      <c r="E151" s="4">
        <f t="shared" si="29"/>
        <v>600971.8510580095</v>
      </c>
      <c r="F151" s="4">
        <f t="shared" si="40"/>
        <v>336613.0100524583</v>
      </c>
      <c r="G151" s="4">
        <f t="shared" si="30"/>
        <v>0</v>
      </c>
      <c r="H151" s="4">
        <f t="shared" si="31"/>
        <v>2333.8502030303775</v>
      </c>
      <c r="I151" s="4">
        <f t="shared" si="32"/>
        <v>16.072384734984958</v>
      </c>
      <c r="J151" s="4">
        <f t="shared" si="37"/>
        <v>338962.9326402237</v>
      </c>
      <c r="K151" s="4">
        <f t="shared" si="33"/>
        <v>262008.91841778584</v>
      </c>
      <c r="L151" s="4">
        <f t="shared" si="38"/>
        <v>600971.8510580095</v>
      </c>
      <c r="M151" s="4"/>
      <c r="N151" s="22">
        <f t="shared" si="34"/>
        <v>253077.2663019189</v>
      </c>
      <c r="O151" s="22">
        <f t="shared" si="35"/>
        <v>195621.68731374465</v>
      </c>
      <c r="P151" s="22">
        <f t="shared" si="39"/>
        <v>448698.9536156636</v>
      </c>
    </row>
    <row r="152" spans="2:16" ht="12.75">
      <c r="B152">
        <f t="shared" si="41"/>
        <v>143</v>
      </c>
      <c r="C152" s="7">
        <f t="shared" si="36"/>
        <v>11.916666666666666</v>
      </c>
      <c r="D152">
        <f t="shared" si="42"/>
        <v>11</v>
      </c>
      <c r="E152" s="4">
        <f t="shared" si="29"/>
        <v>602697.180375413</v>
      </c>
      <c r="F152" s="4">
        <f t="shared" si="40"/>
        <v>338962.9326402237</v>
      </c>
      <c r="G152" s="4">
        <f t="shared" si="30"/>
        <v>0</v>
      </c>
      <c r="H152" s="4">
        <f t="shared" si="31"/>
        <v>2350.1429996388842</v>
      </c>
      <c r="I152" s="4">
        <f t="shared" si="32"/>
        <v>16.10549121600495</v>
      </c>
      <c r="J152" s="4">
        <f t="shared" si="37"/>
        <v>341329.18113107857</v>
      </c>
      <c r="K152" s="4">
        <f t="shared" si="33"/>
        <v>261367.99924433447</v>
      </c>
      <c r="L152" s="4">
        <f t="shared" si="38"/>
        <v>602697.180375413</v>
      </c>
      <c r="M152" s="4"/>
      <c r="N152" s="22">
        <f t="shared" si="34"/>
        <v>254320.10229545576</v>
      </c>
      <c r="O152" s="22">
        <f t="shared" si="35"/>
        <v>194742.02611188768</v>
      </c>
      <c r="P152" s="22">
        <f t="shared" si="39"/>
        <v>449062.1284073434</v>
      </c>
    </row>
    <row r="153" spans="2:16" ht="12.75">
      <c r="B153">
        <f t="shared" si="41"/>
        <v>144</v>
      </c>
      <c r="C153" s="7">
        <f t="shared" si="36"/>
        <v>12</v>
      </c>
      <c r="D153">
        <f t="shared" si="42"/>
        <v>12</v>
      </c>
      <c r="E153" s="4">
        <f t="shared" si="29"/>
        <v>604427.4629385439</v>
      </c>
      <c r="F153" s="4">
        <f t="shared" si="40"/>
        <v>341329.18113107857</v>
      </c>
      <c r="G153" s="4">
        <f t="shared" si="30"/>
        <v>0</v>
      </c>
      <c r="H153" s="4">
        <f t="shared" si="31"/>
        <v>2366.548989175478</v>
      </c>
      <c r="I153" s="4">
        <f t="shared" si="32"/>
        <v>16.13866589095531</v>
      </c>
      <c r="J153" s="4">
        <f t="shared" si="37"/>
        <v>343711.868786145</v>
      </c>
      <c r="K153" s="4">
        <f t="shared" si="33"/>
        <v>260715.59415239887</v>
      </c>
      <c r="L153" s="4">
        <f t="shared" si="38"/>
        <v>604427.4629385439</v>
      </c>
      <c r="M153" s="4"/>
      <c r="N153" s="22">
        <f t="shared" si="34"/>
        <v>255568.9827958631</v>
      </c>
      <c r="O153" s="22">
        <f t="shared" si="35"/>
        <v>193856.61435510352</v>
      </c>
      <c r="P153" s="22">
        <f t="shared" si="39"/>
        <v>449425.59715096664</v>
      </c>
    </row>
    <row r="154" spans="2:16" ht="12.75">
      <c r="B154">
        <f t="shared" si="41"/>
        <v>145</v>
      </c>
      <c r="C154" s="7">
        <f t="shared" si="36"/>
        <v>12.083333333333334</v>
      </c>
      <c r="D154">
        <f t="shared" si="42"/>
        <v>12</v>
      </c>
      <c r="E154" s="4">
        <f t="shared" si="29"/>
        <v>606162.7129676689</v>
      </c>
      <c r="F154" s="4">
        <f t="shared" si="40"/>
        <v>343711.868786145</v>
      </c>
      <c r="G154" s="4">
        <f t="shared" si="30"/>
        <v>0</v>
      </c>
      <c r="H154" s="4">
        <f t="shared" si="31"/>
        <v>2383.068956917272</v>
      </c>
      <c r="I154" s="4">
        <f t="shared" si="32"/>
        <v>16.171908900304373</v>
      </c>
      <c r="J154" s="4">
        <f t="shared" si="37"/>
        <v>346111.1096519626</v>
      </c>
      <c r="K154" s="4">
        <f t="shared" si="33"/>
        <v>260051.6033157063</v>
      </c>
      <c r="L154" s="4">
        <f t="shared" si="38"/>
        <v>606162.7129676689</v>
      </c>
      <c r="M154" s="4"/>
      <c r="N154" s="22">
        <f t="shared" si="34"/>
        <v>256823.93720047362</v>
      </c>
      <c r="O154" s="22">
        <f t="shared" si="35"/>
        <v>192965.4228839826</v>
      </c>
      <c r="P154" s="22">
        <f t="shared" si="39"/>
        <v>449789.3600844562</v>
      </c>
    </row>
    <row r="155" spans="2:16" ht="12.75">
      <c r="B155">
        <f t="shared" si="41"/>
        <v>146</v>
      </c>
      <c r="C155" s="7">
        <f t="shared" si="36"/>
        <v>12.166666666666666</v>
      </c>
      <c r="D155">
        <f t="shared" si="42"/>
        <v>12</v>
      </c>
      <c r="E155" s="4">
        <f t="shared" si="29"/>
        <v>607902.9447238797</v>
      </c>
      <c r="F155" s="4">
        <f t="shared" si="40"/>
        <v>346111.1096519626</v>
      </c>
      <c r="G155" s="4">
        <f t="shared" si="30"/>
        <v>0</v>
      </c>
      <c r="H155" s="4">
        <f t="shared" si="31"/>
        <v>2399.7036935869405</v>
      </c>
      <c r="I155" s="4">
        <f t="shared" si="32"/>
        <v>16.205220384809813</v>
      </c>
      <c r="J155" s="4">
        <f t="shared" si="37"/>
        <v>348527.0185659343</v>
      </c>
      <c r="K155" s="4">
        <f t="shared" si="33"/>
        <v>259375.92615794536</v>
      </c>
      <c r="L155" s="4">
        <f t="shared" si="38"/>
        <v>607902.9447238797</v>
      </c>
      <c r="M155" s="4"/>
      <c r="N155" s="22">
        <f t="shared" si="34"/>
        <v>258084.9950495935</v>
      </c>
      <c r="O155" s="22">
        <f t="shared" si="35"/>
        <v>192068.4223963347</v>
      </c>
      <c r="P155" s="22">
        <f t="shared" si="39"/>
        <v>450153.4174459282</v>
      </c>
    </row>
    <row r="156" spans="2:16" ht="12.75">
      <c r="B156">
        <f t="shared" si="41"/>
        <v>147</v>
      </c>
      <c r="C156" s="7">
        <f t="shared" si="36"/>
        <v>12.25</v>
      </c>
      <c r="D156">
        <f t="shared" si="42"/>
        <v>12</v>
      </c>
      <c r="E156" s="4">
        <f t="shared" si="29"/>
        <v>609648.1725092104</v>
      </c>
      <c r="F156" s="4">
        <f t="shared" si="40"/>
        <v>348527.0185659343</v>
      </c>
      <c r="G156" s="4">
        <f t="shared" si="30"/>
        <v>0</v>
      </c>
      <c r="H156" s="4">
        <f t="shared" si="31"/>
        <v>2416.4539953904778</v>
      </c>
      <c r="I156" s="4">
        <f t="shared" si="32"/>
        <v>16.23860048551924</v>
      </c>
      <c r="J156" s="4">
        <f t="shared" si="37"/>
        <v>350959.7111618103</v>
      </c>
      <c r="K156" s="4">
        <f t="shared" si="33"/>
        <v>258688.4613474001</v>
      </c>
      <c r="L156" s="4">
        <f t="shared" si="38"/>
        <v>609648.1725092104</v>
      </c>
      <c r="M156" s="4"/>
      <c r="N156" s="22">
        <f t="shared" si="34"/>
        <v>259352.1860271974</v>
      </c>
      <c r="O156" s="22">
        <f t="shared" si="35"/>
        <v>191165.5834464937</v>
      </c>
      <c r="P156" s="22">
        <f t="shared" si="39"/>
        <v>450517.7694736911</v>
      </c>
    </row>
    <row r="157" spans="2:16" ht="12.75">
      <c r="B157">
        <f t="shared" si="41"/>
        <v>148</v>
      </c>
      <c r="C157" s="7">
        <f t="shared" si="36"/>
        <v>12.333333333333334</v>
      </c>
      <c r="D157">
        <f t="shared" si="42"/>
        <v>12</v>
      </c>
      <c r="E157" s="4">
        <f t="shared" si="29"/>
        <v>611398.4106667546</v>
      </c>
      <c r="F157" s="4">
        <f t="shared" si="40"/>
        <v>350959.7111618103</v>
      </c>
      <c r="G157" s="4">
        <f t="shared" si="30"/>
        <v>0</v>
      </c>
      <c r="H157" s="4">
        <f t="shared" si="31"/>
        <v>2433.320664055218</v>
      </c>
      <c r="I157" s="4">
        <f t="shared" si="32"/>
        <v>16.2720493437708</v>
      </c>
      <c r="J157" s="4">
        <f t="shared" si="37"/>
        <v>353409.30387520936</v>
      </c>
      <c r="K157" s="4">
        <f t="shared" si="33"/>
        <v>257989.10679154523</v>
      </c>
      <c r="L157" s="4">
        <f t="shared" si="38"/>
        <v>611398.4106667546</v>
      </c>
      <c r="M157" s="4"/>
      <c r="N157" s="22">
        <f t="shared" si="34"/>
        <v>260625.5399616276</v>
      </c>
      <c r="O157" s="22">
        <f t="shared" si="35"/>
        <v>190256.8764446189</v>
      </c>
      <c r="P157" s="22">
        <f t="shared" si="39"/>
        <v>450882.4164062465</v>
      </c>
    </row>
    <row r="158" spans="2:16" ht="12.75">
      <c r="B158">
        <f t="shared" si="41"/>
        <v>149</v>
      </c>
      <c r="C158" s="7">
        <f t="shared" si="36"/>
        <v>12.416666666666666</v>
      </c>
      <c r="D158">
        <f t="shared" si="42"/>
        <v>12</v>
      </c>
      <c r="E158" s="4">
        <f t="shared" si="29"/>
        <v>613153.6735807831</v>
      </c>
      <c r="F158" s="4">
        <f t="shared" si="40"/>
        <v>353409.30387520936</v>
      </c>
      <c r="G158" s="4">
        <f t="shared" si="30"/>
        <v>0</v>
      </c>
      <c r="H158" s="4">
        <f t="shared" si="31"/>
        <v>2450.304506868118</v>
      </c>
      <c r="I158" s="4">
        <f t="shared" si="32"/>
        <v>16.305567101193766</v>
      </c>
      <c r="J158" s="4">
        <f t="shared" si="37"/>
        <v>355875.91394917865</v>
      </c>
      <c r="K158" s="4">
        <f t="shared" si="33"/>
        <v>257277.75963160442</v>
      </c>
      <c r="L158" s="4">
        <f t="shared" si="38"/>
        <v>613153.6735807831</v>
      </c>
      <c r="M158" s="4"/>
      <c r="N158" s="22">
        <f t="shared" si="34"/>
        <v>261905.08682629568</v>
      </c>
      <c r="O158" s="22">
        <f t="shared" si="35"/>
        <v>189342.27165599304</v>
      </c>
      <c r="P158" s="22">
        <f t="shared" si="39"/>
        <v>451247.3584822887</v>
      </c>
    </row>
    <row r="159" spans="2:16" ht="12.75">
      <c r="B159">
        <f t="shared" si="41"/>
        <v>150</v>
      </c>
      <c r="C159" s="7">
        <f t="shared" si="36"/>
        <v>12.5</v>
      </c>
      <c r="D159">
        <f t="shared" si="42"/>
        <v>12</v>
      </c>
      <c r="E159" s="4">
        <f t="shared" si="29"/>
        <v>614913.9756768633</v>
      </c>
      <c r="F159" s="4">
        <f t="shared" si="40"/>
        <v>355875.91394917865</v>
      </c>
      <c r="G159" s="4">
        <f t="shared" si="30"/>
        <v>0</v>
      </c>
      <c r="H159" s="4">
        <f t="shared" si="31"/>
        <v>2467.4063367143053</v>
      </c>
      <c r="I159" s="4">
        <f t="shared" si="32"/>
        <v>16.33915389970916</v>
      </c>
      <c r="J159" s="4">
        <f t="shared" si="37"/>
        <v>358359.6594397926</v>
      </c>
      <c r="K159" s="4">
        <f t="shared" si="33"/>
        <v>256554.3162370707</v>
      </c>
      <c r="L159" s="4">
        <f t="shared" si="38"/>
        <v>614913.9756768633</v>
      </c>
      <c r="M159" s="4"/>
      <c r="N159" s="22">
        <f t="shared" si="34"/>
        <v>263190.8567403884</v>
      </c>
      <c r="O159" s="22">
        <f t="shared" si="35"/>
        <v>188421.73920031745</v>
      </c>
      <c r="P159" s="22">
        <f t="shared" si="39"/>
        <v>451612.59594070585</v>
      </c>
    </row>
    <row r="160" spans="2:16" ht="12.75">
      <c r="B160">
        <f t="shared" si="41"/>
        <v>151</v>
      </c>
      <c r="C160" s="7">
        <f t="shared" si="36"/>
        <v>12.583333333333334</v>
      </c>
      <c r="D160">
        <f t="shared" si="42"/>
        <v>12</v>
      </c>
      <c r="E160" s="4">
        <f t="shared" si="29"/>
        <v>616679.3314219766</v>
      </c>
      <c r="F160" s="4">
        <f t="shared" si="40"/>
        <v>358359.6594397926</v>
      </c>
      <c r="G160" s="4">
        <f t="shared" si="30"/>
        <v>0</v>
      </c>
      <c r="H160" s="4">
        <f t="shared" si="31"/>
        <v>2484.6269721158956</v>
      </c>
      <c r="I160" s="4">
        <f t="shared" si="32"/>
        <v>16.372809881530326</v>
      </c>
      <c r="J160" s="4">
        <f t="shared" si="37"/>
        <v>360860.65922179003</v>
      </c>
      <c r="K160" s="4">
        <f t="shared" si="33"/>
        <v>255818.67220018653</v>
      </c>
      <c r="L160" s="4">
        <f t="shared" si="38"/>
        <v>616679.3314219766</v>
      </c>
      <c r="M160" s="4"/>
      <c r="N160" s="22">
        <f t="shared" si="34"/>
        <v>264482.87996957643</v>
      </c>
      <c r="O160" s="22">
        <f t="shared" si="35"/>
        <v>187495.2490510022</v>
      </c>
      <c r="P160" s="22">
        <f t="shared" si="39"/>
        <v>451978.12902057864</v>
      </c>
    </row>
    <row r="161" spans="2:16" ht="12.75">
      <c r="B161">
        <f t="shared" si="41"/>
        <v>152</v>
      </c>
      <c r="C161" s="7">
        <f t="shared" si="36"/>
        <v>12.666666666666666</v>
      </c>
      <c r="D161">
        <f t="shared" si="42"/>
        <v>12</v>
      </c>
      <c r="E161" s="4">
        <f t="shared" si="29"/>
        <v>618449.7553246367</v>
      </c>
      <c r="F161" s="4">
        <f t="shared" si="40"/>
        <v>360860.65922179003</v>
      </c>
      <c r="G161" s="4">
        <f t="shared" si="30"/>
        <v>0</v>
      </c>
      <c r="H161" s="4">
        <f t="shared" si="31"/>
        <v>2501.9672372710775</v>
      </c>
      <c r="I161" s="4">
        <f t="shared" si="32"/>
        <v>16.406535189163538</v>
      </c>
      <c r="J161" s="4">
        <f t="shared" si="37"/>
        <v>363379.0329942503</v>
      </c>
      <c r="K161" s="4">
        <f t="shared" si="33"/>
        <v>255070.7223303864</v>
      </c>
      <c r="L161" s="4">
        <f t="shared" si="38"/>
        <v>618449.7553246367</v>
      </c>
      <c r="M161" s="4"/>
      <c r="N161" s="22">
        <f t="shared" si="34"/>
        <v>265781.1869267273</v>
      </c>
      <c r="O161" s="22">
        <f t="shared" si="35"/>
        <v>186562.77103445443</v>
      </c>
      <c r="P161" s="22">
        <f t="shared" si="39"/>
        <v>452343.95796118176</v>
      </c>
    </row>
    <row r="162" spans="2:16" ht="12.75">
      <c r="B162">
        <f t="shared" si="41"/>
        <v>153</v>
      </c>
      <c r="C162" s="7">
        <f t="shared" si="36"/>
        <v>12.75</v>
      </c>
      <c r="D162">
        <f t="shared" si="42"/>
        <v>12</v>
      </c>
      <c r="E162" s="4">
        <f t="shared" si="29"/>
        <v>620225.2619350116</v>
      </c>
      <c r="F162" s="4">
        <f t="shared" si="40"/>
        <v>363379.0329942503</v>
      </c>
      <c r="G162" s="4">
        <f t="shared" si="30"/>
        <v>0</v>
      </c>
      <c r="H162" s="4">
        <f t="shared" si="31"/>
        <v>2519.4279620934685</v>
      </c>
      <c r="I162" s="4">
        <f t="shared" si="32"/>
        <v>16.440329965408633</v>
      </c>
      <c r="J162" s="4">
        <f t="shared" si="37"/>
        <v>365914.90128630924</v>
      </c>
      <c r="K162" s="4">
        <f t="shared" si="33"/>
        <v>254310.36064870236</v>
      </c>
      <c r="L162" s="4">
        <f t="shared" si="38"/>
        <v>620225.2619350116</v>
      </c>
      <c r="M162" s="4"/>
      <c r="N162" s="22">
        <f t="shared" si="34"/>
        <v>267085.80817262025</v>
      </c>
      <c r="O162" s="22">
        <f t="shared" si="35"/>
        <v>185624.27482936328</v>
      </c>
      <c r="P162" s="22">
        <f t="shared" si="39"/>
        <v>452710.0830019835</v>
      </c>
    </row>
    <row r="163" spans="2:16" ht="12.75">
      <c r="B163">
        <f t="shared" si="41"/>
        <v>154</v>
      </c>
      <c r="C163" s="7">
        <f t="shared" si="36"/>
        <v>12.833333333333334</v>
      </c>
      <c r="D163">
        <f t="shared" si="42"/>
        <v>12</v>
      </c>
      <c r="E163" s="4">
        <f t="shared" si="29"/>
        <v>622005.8658450397</v>
      </c>
      <c r="F163" s="4">
        <f t="shared" si="40"/>
        <v>365914.90128630924</v>
      </c>
      <c r="G163" s="4">
        <f t="shared" si="30"/>
        <v>0</v>
      </c>
      <c r="H163" s="4">
        <f t="shared" si="31"/>
        <v>2537.009982251744</v>
      </c>
      <c r="I163" s="4">
        <f t="shared" si="32"/>
        <v>16.47419435335956</v>
      </c>
      <c r="J163" s="4">
        <f t="shared" si="37"/>
        <v>368468.38546291436</v>
      </c>
      <c r="K163" s="4">
        <f t="shared" si="33"/>
        <v>253537.48038212536</v>
      </c>
      <c r="L163" s="4">
        <f t="shared" si="38"/>
        <v>622005.8658450397</v>
      </c>
      <c r="M163" s="4"/>
      <c r="N163" s="22">
        <f t="shared" si="34"/>
        <v>268396.7744166668</v>
      </c>
      <c r="O163" s="22">
        <f t="shared" si="35"/>
        <v>184679.7299659793</v>
      </c>
      <c r="P163" s="22">
        <f t="shared" si="39"/>
        <v>453076.5043826461</v>
      </c>
    </row>
    <row r="164" spans="2:16" ht="12.75">
      <c r="B164">
        <f t="shared" si="41"/>
        <v>155</v>
      </c>
      <c r="C164" s="7">
        <f t="shared" si="36"/>
        <v>12.916666666666666</v>
      </c>
      <c r="D164">
        <f t="shared" si="42"/>
        <v>12</v>
      </c>
      <c r="E164" s="4">
        <f t="shared" si="29"/>
        <v>623791.5816885524</v>
      </c>
      <c r="F164" s="4">
        <f t="shared" si="40"/>
        <v>368468.38546291436</v>
      </c>
      <c r="G164" s="4">
        <f t="shared" si="30"/>
        <v>0</v>
      </c>
      <c r="H164" s="4">
        <f t="shared" si="31"/>
        <v>2554.7141392095396</v>
      </c>
      <c r="I164" s="4">
        <f t="shared" si="32"/>
        <v>16.50812849640505</v>
      </c>
      <c r="J164" s="4">
        <f t="shared" si="37"/>
        <v>371039.6077306203</v>
      </c>
      <c r="K164" s="4">
        <f t="shared" si="33"/>
        <v>252751.9739579321</v>
      </c>
      <c r="L164" s="4">
        <f t="shared" si="38"/>
        <v>623791.5816885524</v>
      </c>
      <c r="M164" s="4"/>
      <c r="N164" s="22">
        <f t="shared" si="34"/>
        <v>269714.1165176327</v>
      </c>
      <c r="O164" s="22">
        <f t="shared" si="35"/>
        <v>183729.10582539276</v>
      </c>
      <c r="P164" s="22">
        <f t="shared" si="39"/>
        <v>453443.22234302544</v>
      </c>
    </row>
    <row r="165" spans="2:16" ht="12.75">
      <c r="B165">
        <f t="shared" si="41"/>
        <v>156</v>
      </c>
      <c r="C165" s="7">
        <f t="shared" si="36"/>
        <v>13</v>
      </c>
      <c r="D165">
        <f t="shared" si="42"/>
        <v>13</v>
      </c>
      <c r="E165" s="4">
        <f t="shared" si="29"/>
        <v>625582.4241413929</v>
      </c>
      <c r="F165" s="4">
        <f t="shared" si="40"/>
        <v>371039.6077306203</v>
      </c>
      <c r="G165" s="4">
        <f t="shared" si="30"/>
        <v>0</v>
      </c>
      <c r="H165" s="4">
        <f t="shared" si="31"/>
        <v>2572.541280265634</v>
      </c>
      <c r="I165" s="4">
        <f t="shared" si="32"/>
        <v>16.542132538229172</v>
      </c>
      <c r="J165" s="4">
        <f t="shared" si="37"/>
        <v>373628.69114342413</v>
      </c>
      <c r="K165" s="4">
        <f t="shared" si="33"/>
        <v>251953.7329979688</v>
      </c>
      <c r="L165" s="4">
        <f t="shared" si="38"/>
        <v>625582.4241413929</v>
      </c>
      <c r="M165" s="4"/>
      <c r="N165" s="22">
        <f t="shared" si="34"/>
        <v>271037.8654843646</v>
      </c>
      <c r="O165" s="22">
        <f t="shared" si="35"/>
        <v>182772.3716388071</v>
      </c>
      <c r="P165" s="22">
        <f t="shared" si="39"/>
        <v>453810.2371231717</v>
      </c>
    </row>
    <row r="166" spans="2:16" ht="12.75">
      <c r="B166">
        <f t="shared" si="41"/>
        <v>157</v>
      </c>
      <c r="C166" s="7">
        <f t="shared" si="36"/>
        <v>13.083333333333334</v>
      </c>
      <c r="D166">
        <f t="shared" si="42"/>
        <v>13</v>
      </c>
      <c r="E166" s="4">
        <f t="shared" si="29"/>
        <v>627378.4079215372</v>
      </c>
      <c r="F166" s="4">
        <f t="shared" si="40"/>
        <v>373628.69114342413</v>
      </c>
      <c r="G166" s="4">
        <f t="shared" si="30"/>
        <v>0</v>
      </c>
      <c r="H166" s="4">
        <f t="shared" si="31"/>
        <v>2590.4922585944073</v>
      </c>
      <c r="I166" s="4">
        <f t="shared" si="32"/>
        <v>16.57620662281196</v>
      </c>
      <c r="J166" s="4">
        <f t="shared" si="37"/>
        <v>376235.7596086414</v>
      </c>
      <c r="K166" s="4">
        <f t="shared" si="33"/>
        <v>251142.6483128958</v>
      </c>
      <c r="L166" s="4">
        <f t="shared" si="38"/>
        <v>627378.4079215372</v>
      </c>
      <c r="M166" s="4"/>
      <c r="N166" s="22">
        <f t="shared" si="34"/>
        <v>272368.05247652065</v>
      </c>
      <c r="O166" s="22">
        <f t="shared" si="35"/>
        <v>181809.49648680893</v>
      </c>
      <c r="P166" s="22">
        <f t="shared" si="39"/>
        <v>454177.5489633296</v>
      </c>
    </row>
    <row r="167" spans="2:16" ht="12.75">
      <c r="B167">
        <f t="shared" si="41"/>
        <v>158</v>
      </c>
      <c r="C167" s="7">
        <f t="shared" si="36"/>
        <v>13.166666666666666</v>
      </c>
      <c r="D167">
        <f t="shared" si="42"/>
        <v>13</v>
      </c>
      <c r="E167" s="4">
        <f t="shared" si="29"/>
        <v>629179.5477892155</v>
      </c>
      <c r="F167" s="4">
        <f t="shared" si="40"/>
        <v>376235.7596086414</v>
      </c>
      <c r="G167" s="4">
        <f t="shared" si="30"/>
        <v>0</v>
      </c>
      <c r="H167" s="4">
        <f t="shared" si="31"/>
        <v>2608.5679332865802</v>
      </c>
      <c r="I167" s="4">
        <f t="shared" si="32"/>
        <v>16.610350894430034</v>
      </c>
      <c r="J167" s="4">
        <f t="shared" si="37"/>
        <v>378860.93789282243</v>
      </c>
      <c r="K167" s="4">
        <f t="shared" si="33"/>
        <v>250318.60989639303</v>
      </c>
      <c r="L167" s="4">
        <f t="shared" si="38"/>
        <v>629179.5477892155</v>
      </c>
      <c r="M167" s="4"/>
      <c r="N167" s="22">
        <f t="shared" si="34"/>
        <v>273704.70880530257</v>
      </c>
      <c r="O167" s="22">
        <f t="shared" si="35"/>
        <v>180840.44929863533</v>
      </c>
      <c r="P167" s="22">
        <f t="shared" si="39"/>
        <v>454545.15810393787</v>
      </c>
    </row>
    <row r="168" spans="2:16" ht="12.75">
      <c r="B168">
        <f t="shared" si="41"/>
        <v>159</v>
      </c>
      <c r="C168" s="7">
        <f t="shared" si="36"/>
        <v>13.25</v>
      </c>
      <c r="D168">
        <f t="shared" si="42"/>
        <v>13</v>
      </c>
      <c r="E168" s="4">
        <f t="shared" si="29"/>
        <v>630985.8585470328</v>
      </c>
      <c r="F168" s="4">
        <f t="shared" si="40"/>
        <v>378860.93789282243</v>
      </c>
      <c r="G168" s="4">
        <f t="shared" si="30"/>
        <v>0</v>
      </c>
      <c r="H168" s="4">
        <f t="shared" si="31"/>
        <v>2626.769169390235</v>
      </c>
      <c r="I168" s="4">
        <f t="shared" si="32"/>
        <v>16.644565497657197</v>
      </c>
      <c r="J168" s="4">
        <f t="shared" si="37"/>
        <v>381504.35162771033</v>
      </c>
      <c r="K168" s="4">
        <f t="shared" si="33"/>
        <v>249481.50691932248</v>
      </c>
      <c r="L168" s="4">
        <f t="shared" si="38"/>
        <v>630985.8585470328</v>
      </c>
      <c r="M168" s="4"/>
      <c r="N168" s="22">
        <f t="shared" si="34"/>
        <v>275047.8659341938</v>
      </c>
      <c r="O168" s="22">
        <f t="shared" si="35"/>
        <v>179865.19885143643</v>
      </c>
      <c r="P168" s="22">
        <f t="shared" si="39"/>
        <v>454913.0647856302</v>
      </c>
    </row>
    <row r="169" spans="2:16" ht="12.75">
      <c r="B169">
        <f t="shared" si="41"/>
        <v>160</v>
      </c>
      <c r="C169" s="7">
        <f t="shared" si="36"/>
        <v>13.333333333333334</v>
      </c>
      <c r="D169">
        <f t="shared" si="42"/>
        <v>13</v>
      </c>
      <c r="E169" s="4">
        <f t="shared" si="29"/>
        <v>632797.3550400909</v>
      </c>
      <c r="F169" s="4">
        <f t="shared" si="40"/>
        <v>381504.35162771033</v>
      </c>
      <c r="G169" s="4">
        <f t="shared" si="30"/>
        <v>0</v>
      </c>
      <c r="H169" s="4">
        <f t="shared" si="31"/>
        <v>2645.096837952125</v>
      </c>
      <c r="I169" s="4">
        <f t="shared" si="32"/>
        <v>16.67885057736504</v>
      </c>
      <c r="J169" s="4">
        <f t="shared" si="37"/>
        <v>384166.1273162399</v>
      </c>
      <c r="K169" s="4">
        <f t="shared" si="33"/>
        <v>248631.22772385099</v>
      </c>
      <c r="L169" s="4">
        <f t="shared" si="38"/>
        <v>632797.3550400909</v>
      </c>
      <c r="M169" s="4"/>
      <c r="N169" s="22">
        <f t="shared" si="34"/>
        <v>276397.55547969986</v>
      </c>
      <c r="O169" s="22">
        <f t="shared" si="35"/>
        <v>178883.713769535</v>
      </c>
      <c r="P169" s="22">
        <f t="shared" si="39"/>
        <v>455281.2692492349</v>
      </c>
    </row>
    <row r="170" spans="2:16" ht="12.75">
      <c r="B170">
        <f t="shared" si="41"/>
        <v>161</v>
      </c>
      <c r="C170" s="7">
        <f t="shared" si="36"/>
        <v>13.416666666666666</v>
      </c>
      <c r="D170">
        <f t="shared" si="42"/>
        <v>13</v>
      </c>
      <c r="E170" s="4">
        <f t="shared" si="29"/>
        <v>634614.0521561104</v>
      </c>
      <c r="F170" s="4">
        <f t="shared" si="40"/>
        <v>384166.1273162399</v>
      </c>
      <c r="G170" s="4">
        <f t="shared" si="30"/>
        <v>0</v>
      </c>
      <c r="H170" s="4">
        <f t="shared" si="31"/>
        <v>2663.551816059263</v>
      </c>
      <c r="I170" s="4">
        <f t="shared" si="32"/>
        <v>16.713206278723582</v>
      </c>
      <c r="J170" s="4">
        <f t="shared" si="37"/>
        <v>386846.3923385779</v>
      </c>
      <c r="K170" s="4">
        <f t="shared" si="33"/>
        <v>247767.65981753252</v>
      </c>
      <c r="L170" s="4">
        <f t="shared" si="38"/>
        <v>634614.0521561104</v>
      </c>
      <c r="M170" s="4"/>
      <c r="N170" s="22">
        <f t="shared" si="34"/>
        <v>277753.80921209237</v>
      </c>
      <c r="O170" s="22">
        <f t="shared" si="35"/>
        <v>177895.96252368277</v>
      </c>
      <c r="P170" s="22">
        <f t="shared" si="39"/>
        <v>455649.77173577517</v>
      </c>
    </row>
    <row r="171" spans="2:16" ht="12.75">
      <c r="B171">
        <f t="shared" si="41"/>
        <v>162</v>
      </c>
      <c r="C171" s="7">
        <f t="shared" si="36"/>
        <v>13.5</v>
      </c>
      <c r="D171">
        <f t="shared" si="42"/>
        <v>13</v>
      </c>
      <c r="E171" s="4">
        <f t="shared" si="29"/>
        <v>636435.9648255535</v>
      </c>
      <c r="F171" s="4">
        <f t="shared" si="40"/>
        <v>386846.3923385779</v>
      </c>
      <c r="G171" s="4">
        <f t="shared" si="30"/>
        <v>0</v>
      </c>
      <c r="H171" s="4">
        <f t="shared" si="31"/>
        <v>2682.1349868808065</v>
      </c>
      <c r="I171" s="4">
        <f t="shared" si="32"/>
        <v>16.747632747201862</v>
      </c>
      <c r="J171" s="4">
        <f t="shared" si="37"/>
        <v>389545.27495820593</v>
      </c>
      <c r="K171" s="4">
        <f t="shared" si="33"/>
        <v>246890.68986734754</v>
      </c>
      <c r="L171" s="4">
        <f t="shared" si="38"/>
        <v>636435.9648255535</v>
      </c>
      <c r="M171" s="4"/>
      <c r="N171" s="22">
        <f t="shared" si="34"/>
        <v>279116.65905615693</v>
      </c>
      <c r="O171" s="22">
        <f t="shared" si="35"/>
        <v>176901.91343031247</v>
      </c>
      <c r="P171" s="22">
        <f t="shared" si="39"/>
        <v>456018.5724864694</v>
      </c>
    </row>
    <row r="172" spans="2:16" ht="12.75">
      <c r="B172">
        <f t="shared" si="41"/>
        <v>163</v>
      </c>
      <c r="C172" s="7">
        <f t="shared" si="36"/>
        <v>13.583333333333334</v>
      </c>
      <c r="D172">
        <f t="shared" si="42"/>
        <v>13</v>
      </c>
      <c r="E172" s="4">
        <f t="shared" si="29"/>
        <v>638263.1080217456</v>
      </c>
      <c r="F172" s="4">
        <f t="shared" si="40"/>
        <v>389545.27495820593</v>
      </c>
      <c r="G172" s="4">
        <f t="shared" si="30"/>
        <v>0</v>
      </c>
      <c r="H172" s="4">
        <f t="shared" si="31"/>
        <v>2700.8472397102278</v>
      </c>
      <c r="I172" s="4">
        <f t="shared" si="32"/>
        <v>16.782130128568557</v>
      </c>
      <c r="J172" s="4">
        <f t="shared" si="37"/>
        <v>392262.90432804474</v>
      </c>
      <c r="K172" s="4">
        <f t="shared" si="33"/>
        <v>246000.20369370084</v>
      </c>
      <c r="L172" s="4">
        <f t="shared" si="38"/>
        <v>638263.1080217456</v>
      </c>
      <c r="M172" s="4"/>
      <c r="N172" s="22">
        <f t="shared" si="34"/>
        <v>280486.13709194475</v>
      </c>
      <c r="O172" s="22">
        <f t="shared" si="35"/>
        <v>175901.53465078652</v>
      </c>
      <c r="P172" s="22">
        <f t="shared" si="39"/>
        <v>456387.67174273124</v>
      </c>
    </row>
    <row r="173" spans="2:16" ht="12.75">
      <c r="B173">
        <f t="shared" si="41"/>
        <v>164</v>
      </c>
      <c r="C173" s="7">
        <f t="shared" si="36"/>
        <v>13.666666666666666</v>
      </c>
      <c r="D173">
        <f t="shared" si="42"/>
        <v>13</v>
      </c>
      <c r="E173" s="4">
        <f t="shared" si="29"/>
        <v>640095.4967609989</v>
      </c>
      <c r="F173" s="4">
        <f t="shared" si="40"/>
        <v>392262.90432804474</v>
      </c>
      <c r="G173" s="4">
        <f t="shared" si="30"/>
        <v>0</v>
      </c>
      <c r="H173" s="4">
        <f t="shared" si="31"/>
        <v>2719.689470007777</v>
      </c>
      <c r="I173" s="4">
        <f t="shared" si="32"/>
        <v>16.816698568892605</v>
      </c>
      <c r="J173" s="4">
        <f t="shared" si="37"/>
        <v>394999.4104966214</v>
      </c>
      <c r="K173" s="4">
        <f t="shared" si="33"/>
        <v>245096.08626437746</v>
      </c>
      <c r="L173" s="4">
        <f t="shared" si="38"/>
        <v>640095.4967609989</v>
      </c>
      <c r="M173" s="4"/>
      <c r="N173" s="22">
        <f t="shared" si="34"/>
        <v>281862.27555552777</v>
      </c>
      <c r="O173" s="22">
        <f t="shared" si="35"/>
        <v>174894.79419064164</v>
      </c>
      <c r="P173" s="22">
        <f t="shared" si="39"/>
        <v>456757.0697461694</v>
      </c>
    </row>
    <row r="174" spans="2:16" ht="12.75">
      <c r="B174">
        <f t="shared" si="41"/>
        <v>165</v>
      </c>
      <c r="C174" s="7">
        <f t="shared" si="36"/>
        <v>13.75</v>
      </c>
      <c r="D174">
        <f t="shared" si="42"/>
        <v>13</v>
      </c>
      <c r="E174" s="4">
        <f t="shared" si="29"/>
        <v>641933.1461027369</v>
      </c>
      <c r="F174" s="4">
        <f t="shared" si="40"/>
        <v>394999.4104966214</v>
      </c>
      <c r="G174" s="4">
        <f t="shared" si="30"/>
        <v>0</v>
      </c>
      <c r="H174" s="4">
        <f t="shared" si="31"/>
        <v>2738.6625794432416</v>
      </c>
      <c r="I174" s="4">
        <f t="shared" si="32"/>
        <v>16.851338214543823</v>
      </c>
      <c r="J174" s="4">
        <f t="shared" si="37"/>
        <v>397754.9244142792</v>
      </c>
      <c r="K174" s="4">
        <f t="shared" si="33"/>
        <v>244178.22168845776</v>
      </c>
      <c r="L174" s="4">
        <f t="shared" si="38"/>
        <v>641933.1461027369</v>
      </c>
      <c r="M174" s="4"/>
      <c r="N174" s="22">
        <f t="shared" si="34"/>
        <v>283245.1068397573</v>
      </c>
      <c r="O174" s="22">
        <f t="shared" si="35"/>
        <v>173881.65989883163</v>
      </c>
      <c r="P174" s="22">
        <f t="shared" si="39"/>
        <v>457126.7667385889</v>
      </c>
    </row>
    <row r="175" spans="2:16" ht="12.75">
      <c r="B175">
        <f t="shared" si="41"/>
        <v>166</v>
      </c>
      <c r="C175" s="7">
        <f t="shared" si="36"/>
        <v>13.833333333333334</v>
      </c>
      <c r="D175">
        <f t="shared" si="42"/>
        <v>13</v>
      </c>
      <c r="E175" s="4">
        <f t="shared" si="29"/>
        <v>643776.0711496162</v>
      </c>
      <c r="F175" s="4">
        <f t="shared" si="40"/>
        <v>397754.9244142792</v>
      </c>
      <c r="G175" s="4">
        <f t="shared" si="30"/>
        <v>0</v>
      </c>
      <c r="H175" s="4">
        <f t="shared" si="31"/>
        <v>2757.767475939002</v>
      </c>
      <c r="I175" s="4">
        <f t="shared" si="32"/>
        <v>16.886049212193523</v>
      </c>
      <c r="J175" s="4">
        <f t="shared" si="37"/>
        <v>400529.57793943037</v>
      </c>
      <c r="K175" s="4">
        <f t="shared" si="33"/>
        <v>243246.49321018578</v>
      </c>
      <c r="L175" s="4">
        <f t="shared" si="38"/>
        <v>643776.0711496162</v>
      </c>
      <c r="M175" s="4"/>
      <c r="N175" s="22">
        <f t="shared" si="34"/>
        <v>284634.6634950267</v>
      </c>
      <c r="O175" s="22">
        <f t="shared" si="35"/>
        <v>172862.09946696303</v>
      </c>
      <c r="P175" s="22">
        <f t="shared" si="39"/>
        <v>457496.76296198973</v>
      </c>
    </row>
    <row r="176" spans="2:16" ht="12.75">
      <c r="B176">
        <f t="shared" si="41"/>
        <v>167</v>
      </c>
      <c r="C176" s="7">
        <f t="shared" si="36"/>
        <v>13.916666666666666</v>
      </c>
      <c r="D176">
        <f t="shared" si="42"/>
        <v>13</v>
      </c>
      <c r="E176" s="4">
        <f t="shared" si="29"/>
        <v>645624.2870476516</v>
      </c>
      <c r="F176" s="4">
        <f t="shared" si="40"/>
        <v>400529.57793943037</v>
      </c>
      <c r="G176" s="4">
        <f t="shared" si="30"/>
        <v>0</v>
      </c>
      <c r="H176" s="4">
        <f t="shared" si="31"/>
        <v>2777.005073713384</v>
      </c>
      <c r="I176" s="4">
        <f t="shared" si="32"/>
        <v>16.920831708815154</v>
      </c>
      <c r="J176" s="4">
        <f t="shared" si="37"/>
        <v>403323.50384485256</v>
      </c>
      <c r="K176" s="4">
        <f t="shared" si="33"/>
        <v>242300.78320279904</v>
      </c>
      <c r="L176" s="4">
        <f t="shared" si="38"/>
        <v>645624.2870476516</v>
      </c>
      <c r="M176" s="4"/>
      <c r="N176" s="22">
        <f t="shared" si="34"/>
        <v>286030.9782300372</v>
      </c>
      <c r="O176" s="22">
        <f t="shared" si="35"/>
        <v>171836.0804285304</v>
      </c>
      <c r="P176" s="22">
        <f t="shared" si="39"/>
        <v>457867.0586585676</v>
      </c>
    </row>
    <row r="177" spans="2:16" ht="12.75">
      <c r="B177">
        <f t="shared" si="41"/>
        <v>168</v>
      </c>
      <c r="C177" s="7">
        <f t="shared" si="36"/>
        <v>14</v>
      </c>
      <c r="D177">
        <f t="shared" si="42"/>
        <v>14</v>
      </c>
      <c r="E177" s="4">
        <f t="shared" si="29"/>
        <v>647477.8089863415</v>
      </c>
      <c r="F177" s="4">
        <f t="shared" si="40"/>
        <v>403323.50384485256</v>
      </c>
      <c r="G177" s="4">
        <f t="shared" si="30"/>
        <v>0</v>
      </c>
      <c r="H177" s="4">
        <f t="shared" si="31"/>
        <v>2796.376293324311</v>
      </c>
      <c r="I177" s="4">
        <f t="shared" si="32"/>
        <v>16.955685851684873</v>
      </c>
      <c r="J177" s="4">
        <f t="shared" si="37"/>
        <v>406136.83582402853</v>
      </c>
      <c r="K177" s="4">
        <f t="shared" si="33"/>
        <v>241340.97316231293</v>
      </c>
      <c r="L177" s="4">
        <f t="shared" si="38"/>
        <v>647477.8089863415</v>
      </c>
      <c r="M177" s="4"/>
      <c r="N177" s="22">
        <f t="shared" si="34"/>
        <v>287434.08391256863</v>
      </c>
      <c r="O177" s="22">
        <f t="shared" si="35"/>
        <v>170803.57015814685</v>
      </c>
      <c r="P177" s="22">
        <f t="shared" si="39"/>
        <v>458237.6540707155</v>
      </c>
    </row>
    <row r="178" spans="2:16" ht="12.75">
      <c r="B178">
        <f t="shared" si="41"/>
        <v>169</v>
      </c>
      <c r="C178" s="7">
        <f t="shared" si="36"/>
        <v>14.083333333333334</v>
      </c>
      <c r="D178">
        <f t="shared" si="42"/>
        <v>14</v>
      </c>
      <c r="E178" s="4">
        <f t="shared" si="29"/>
        <v>649336.6521987909</v>
      </c>
      <c r="F178" s="4">
        <f t="shared" si="40"/>
        <v>406136.83582402853</v>
      </c>
      <c r="G178" s="4">
        <f t="shared" si="30"/>
        <v>0</v>
      </c>
      <c r="H178" s="4">
        <f t="shared" si="31"/>
        <v>2815.882061713264</v>
      </c>
      <c r="I178" s="4">
        <f t="shared" si="32"/>
        <v>16.990611788382235</v>
      </c>
      <c r="J178" s="4">
        <f t="shared" si="37"/>
        <v>408969.7084975302</v>
      </c>
      <c r="K178" s="4">
        <f t="shared" si="33"/>
        <v>240366.94370126072</v>
      </c>
      <c r="L178" s="4">
        <f t="shared" si="38"/>
        <v>649336.6521987909</v>
      </c>
      <c r="M178" s="4"/>
      <c r="N178" s="22">
        <f t="shared" si="34"/>
        <v>288844.013570252</v>
      </c>
      <c r="O178" s="22">
        <f t="shared" si="35"/>
        <v>169764.53587076912</v>
      </c>
      <c r="P178" s="22">
        <f t="shared" si="39"/>
        <v>458608.5494410211</v>
      </c>
    </row>
    <row r="179" spans="2:16" ht="12.75">
      <c r="B179">
        <f t="shared" si="41"/>
        <v>170</v>
      </c>
      <c r="C179" s="7">
        <f t="shared" si="36"/>
        <v>14.166666666666666</v>
      </c>
      <c r="D179">
        <f t="shared" si="42"/>
        <v>14</v>
      </c>
      <c r="E179" s="4">
        <f t="shared" si="29"/>
        <v>651200.8319618378</v>
      </c>
      <c r="F179" s="4">
        <f t="shared" si="40"/>
        <v>408969.7084975302</v>
      </c>
      <c r="G179" s="4">
        <f t="shared" si="30"/>
        <v>0</v>
      </c>
      <c r="H179" s="4">
        <f t="shared" si="31"/>
        <v>2835.5233122495424</v>
      </c>
      <c r="I179" s="4">
        <f t="shared" si="32"/>
        <v>17.02560966679076</v>
      </c>
      <c r="J179" s="4">
        <f t="shared" si="37"/>
        <v>411822.25741944654</v>
      </c>
      <c r="K179" s="4">
        <f t="shared" si="33"/>
        <v>239378.5745423913</v>
      </c>
      <c r="L179" s="4">
        <f t="shared" si="38"/>
        <v>651200.8319618378</v>
      </c>
      <c r="M179" s="4"/>
      <c r="N179" s="22">
        <f t="shared" si="34"/>
        <v>290260.800391348</v>
      </c>
      <c r="O179" s="22">
        <f t="shared" si="35"/>
        <v>168718.94462092145</v>
      </c>
      <c r="P179" s="22">
        <f t="shared" si="39"/>
        <v>458979.7450122695</v>
      </c>
    </row>
    <row r="180" spans="2:16" ht="12.75">
      <c r="B180">
        <f t="shared" si="41"/>
        <v>171</v>
      </c>
      <c r="C180" s="7">
        <f t="shared" si="36"/>
        <v>14.25</v>
      </c>
      <c r="D180">
        <f t="shared" si="42"/>
        <v>14</v>
      </c>
      <c r="E180" s="4">
        <f t="shared" si="29"/>
        <v>653070.3635961788</v>
      </c>
      <c r="F180" s="4">
        <f t="shared" si="40"/>
        <v>411822.25741944654</v>
      </c>
      <c r="G180" s="4">
        <f t="shared" si="30"/>
        <v>0</v>
      </c>
      <c r="H180" s="4">
        <f t="shared" si="31"/>
        <v>2855.3009847748294</v>
      </c>
      <c r="I180" s="4">
        <f t="shared" si="32"/>
        <v>17.0606796350986</v>
      </c>
      <c r="J180" s="4">
        <f t="shared" si="37"/>
        <v>414694.61908385647</v>
      </c>
      <c r="K180" s="4">
        <f t="shared" si="33"/>
        <v>238375.74451232236</v>
      </c>
      <c r="L180" s="4">
        <f t="shared" si="38"/>
        <v>653070.3635961788</v>
      </c>
      <c r="M180" s="4"/>
      <c r="N180" s="22">
        <f t="shared" si="34"/>
        <v>291684.4777255274</v>
      </c>
      <c r="O180" s="22">
        <f t="shared" si="35"/>
        <v>167666.76330191438</v>
      </c>
      <c r="P180" s="22">
        <f t="shared" si="39"/>
        <v>459351.2410274418</v>
      </c>
    </row>
    <row r="181" spans="2:16" ht="12.75">
      <c r="B181">
        <f t="shared" si="41"/>
        <v>172</v>
      </c>
      <c r="C181" s="7">
        <f t="shared" si="36"/>
        <v>14.333333333333334</v>
      </c>
      <c r="D181">
        <f t="shared" si="42"/>
        <v>14</v>
      </c>
      <c r="E181" s="4">
        <f t="shared" si="29"/>
        <v>654945.2624664941</v>
      </c>
      <c r="F181" s="4">
        <f t="shared" si="40"/>
        <v>414694.61908385647</v>
      </c>
      <c r="G181" s="4">
        <f t="shared" si="30"/>
        <v>0</v>
      </c>
      <c r="H181" s="4">
        <f t="shared" si="31"/>
        <v>2875.2160256480715</v>
      </c>
      <c r="I181" s="4">
        <f t="shared" si="32"/>
        <v>17.095821841799143</v>
      </c>
      <c r="J181" s="4">
        <f t="shared" si="37"/>
        <v>417586.9309313463</v>
      </c>
      <c r="K181" s="4">
        <f t="shared" si="33"/>
        <v>237358.3315351478</v>
      </c>
      <c r="L181" s="4">
        <f t="shared" si="38"/>
        <v>654945.2624664941</v>
      </c>
      <c r="M181" s="4"/>
      <c r="N181" s="22">
        <f t="shared" si="34"/>
        <v>293115.0790846566</v>
      </c>
      <c r="O181" s="22">
        <f t="shared" si="35"/>
        <v>166607.9586450593</v>
      </c>
      <c r="P181" s="22">
        <f t="shared" si="39"/>
        <v>459723.0377297159</v>
      </c>
    </row>
    <row r="182" spans="2:16" ht="12.75">
      <c r="B182">
        <f t="shared" si="41"/>
        <v>173</v>
      </c>
      <c r="C182" s="7">
        <f t="shared" si="36"/>
        <v>14.416666666666666</v>
      </c>
      <c r="D182">
        <f t="shared" si="42"/>
        <v>14</v>
      </c>
      <c r="E182" s="4">
        <f t="shared" si="29"/>
        <v>656825.5439815741</v>
      </c>
      <c r="F182" s="4">
        <f t="shared" si="40"/>
        <v>417586.9309313463</v>
      </c>
      <c r="G182" s="4">
        <f t="shared" si="30"/>
        <v>0</v>
      </c>
      <c r="H182" s="4">
        <f t="shared" si="31"/>
        <v>2895.2693877906677</v>
      </c>
      <c r="I182" s="4">
        <f t="shared" si="32"/>
        <v>17.13103643569165</v>
      </c>
      <c r="J182" s="4">
        <f t="shared" si="37"/>
        <v>420499.3313555727</v>
      </c>
      <c r="K182" s="4">
        <f t="shared" si="33"/>
        <v>236326.21262600145</v>
      </c>
      <c r="L182" s="4">
        <f t="shared" si="38"/>
        <v>656825.5439815741</v>
      </c>
      <c r="M182" s="4"/>
      <c r="N182" s="22">
        <f t="shared" si="34"/>
        <v>294552.6381435861</v>
      </c>
      <c r="O182" s="22">
        <f t="shared" si="35"/>
        <v>165542.49721888002</v>
      </c>
      <c r="P182" s="22">
        <f t="shared" si="39"/>
        <v>460095.1353624661</v>
      </c>
    </row>
    <row r="183" spans="2:16" ht="12.75">
      <c r="B183">
        <f t="shared" si="41"/>
        <v>174</v>
      </c>
      <c r="C183" s="7">
        <f t="shared" si="36"/>
        <v>14.5</v>
      </c>
      <c r="D183">
        <f t="shared" si="42"/>
        <v>14</v>
      </c>
      <c r="E183" s="4">
        <f t="shared" si="29"/>
        <v>658711.2235944478</v>
      </c>
      <c r="F183" s="4">
        <f t="shared" si="40"/>
        <v>420499.3313555727</v>
      </c>
      <c r="G183" s="4">
        <f t="shared" si="30"/>
        <v>0</v>
      </c>
      <c r="H183" s="4">
        <f t="shared" si="31"/>
        <v>2915.4620307319706</v>
      </c>
      <c r="I183" s="4">
        <f t="shared" si="32"/>
        <v>17.16632356588189</v>
      </c>
      <c r="J183" s="4">
        <f t="shared" si="37"/>
        <v>423431.9597098705</v>
      </c>
      <c r="K183" s="4">
        <f t="shared" si="33"/>
        <v>235279.26388457732</v>
      </c>
      <c r="L183" s="4">
        <f t="shared" si="38"/>
        <v>658711.2235944478</v>
      </c>
      <c r="M183" s="4"/>
      <c r="N183" s="22">
        <f t="shared" si="34"/>
        <v>295997.1887409434</v>
      </c>
      <c r="O183" s="22">
        <f t="shared" si="35"/>
        <v>164470.34542832137</v>
      </c>
      <c r="P183" s="22">
        <f t="shared" si="39"/>
        <v>460467.5341692647</v>
      </c>
    </row>
    <row r="184" spans="2:16" ht="12.75">
      <c r="B184">
        <f t="shared" si="41"/>
        <v>175</v>
      </c>
      <c r="C184" s="7">
        <f t="shared" si="36"/>
        <v>14.583333333333334</v>
      </c>
      <c r="D184">
        <f t="shared" si="42"/>
        <v>14</v>
      </c>
      <c r="E184" s="4">
        <f t="shared" si="29"/>
        <v>660602.3168025067</v>
      </c>
      <c r="F184" s="4">
        <f t="shared" si="40"/>
        <v>423431.9597098705</v>
      </c>
      <c r="G184" s="4">
        <f t="shared" si="30"/>
        <v>0</v>
      </c>
      <c r="H184" s="4">
        <f t="shared" si="31"/>
        <v>2935.794920655102</v>
      </c>
      <c r="I184" s="4">
        <f t="shared" si="32"/>
        <v>17.201683381782747</v>
      </c>
      <c r="J184" s="4">
        <f t="shared" si="37"/>
        <v>426384.9563139074</v>
      </c>
      <c r="K184" s="4">
        <f t="shared" si="33"/>
        <v>234217.36048859928</v>
      </c>
      <c r="L184" s="4">
        <f t="shared" si="38"/>
        <v>660602.3168025067</v>
      </c>
      <c r="M184" s="4"/>
      <c r="N184" s="22">
        <f t="shared" si="34"/>
        <v>297448.7648799296</v>
      </c>
      <c r="O184" s="22">
        <f t="shared" si="35"/>
        <v>163391.4695139509</v>
      </c>
      <c r="P184" s="22">
        <f t="shared" si="39"/>
        <v>460840.23439388047</v>
      </c>
    </row>
    <row r="185" spans="2:16" ht="12.75">
      <c r="B185">
        <f t="shared" si="41"/>
        <v>176</v>
      </c>
      <c r="C185" s="7">
        <f t="shared" si="36"/>
        <v>14.666666666666666</v>
      </c>
      <c r="D185">
        <f t="shared" si="42"/>
        <v>14</v>
      </c>
      <c r="E185" s="4">
        <f t="shared" si="29"/>
        <v>662498.8391476339</v>
      </c>
      <c r="F185" s="4">
        <f t="shared" si="40"/>
        <v>426384.9563139074</v>
      </c>
      <c r="G185" s="4">
        <f t="shared" si="30"/>
        <v>0</v>
      </c>
      <c r="H185" s="4">
        <f t="shared" si="31"/>
        <v>2956.269030443091</v>
      </c>
      <c r="I185" s="4">
        <f t="shared" si="32"/>
        <v>17.237116033114894</v>
      </c>
      <c r="J185" s="4">
        <f t="shared" si="37"/>
        <v>429358.4624603836</v>
      </c>
      <c r="K185" s="4">
        <f t="shared" si="33"/>
        <v>233140.37668725027</v>
      </c>
      <c r="L185" s="4">
        <f t="shared" si="38"/>
        <v>662498.8391476339</v>
      </c>
      <c r="M185" s="4"/>
      <c r="N185" s="22">
        <f t="shared" si="34"/>
        <v>298907.4007291194</v>
      </c>
      <c r="O185" s="22">
        <f t="shared" si="35"/>
        <v>162305.83555115963</v>
      </c>
      <c r="P185" s="22">
        <f t="shared" si="39"/>
        <v>461213.23628027906</v>
      </c>
    </row>
    <row r="186" spans="2:16" ht="12.75">
      <c r="B186">
        <f t="shared" si="41"/>
        <v>177</v>
      </c>
      <c r="C186" s="7">
        <f t="shared" si="36"/>
        <v>14.75</v>
      </c>
      <c r="D186">
        <f t="shared" si="42"/>
        <v>14</v>
      </c>
      <c r="E186" s="4">
        <f t="shared" si="29"/>
        <v>664400.8062163326</v>
      </c>
      <c r="F186" s="4">
        <f t="shared" si="40"/>
        <v>429358.4624603836</v>
      </c>
      <c r="G186" s="4">
        <f t="shared" si="30"/>
        <v>0</v>
      </c>
      <c r="H186" s="4">
        <f t="shared" si="31"/>
        <v>2976.885339725326</v>
      </c>
      <c r="I186" s="4">
        <f t="shared" si="32"/>
        <v>17.272621669907394</v>
      </c>
      <c r="J186" s="4">
        <f t="shared" si="37"/>
        <v>432352.6204217789</v>
      </c>
      <c r="K186" s="4">
        <f t="shared" si="33"/>
        <v>232048.18579455372</v>
      </c>
      <c r="L186" s="4">
        <f t="shared" si="38"/>
        <v>664400.8062163326</v>
      </c>
      <c r="M186" s="4"/>
      <c r="N186" s="22">
        <f t="shared" si="34"/>
        <v>300373.1306232659</v>
      </c>
      <c r="O186" s="22">
        <f t="shared" si="35"/>
        <v>161213.40944935862</v>
      </c>
      <c r="P186" s="22">
        <f t="shared" si="39"/>
        <v>461586.5400726246</v>
      </c>
    </row>
    <row r="187" spans="2:16" ht="12.75">
      <c r="B187">
        <f t="shared" si="41"/>
        <v>178</v>
      </c>
      <c r="C187" s="7">
        <f t="shared" si="36"/>
        <v>14.833333333333334</v>
      </c>
      <c r="D187">
        <f t="shared" si="42"/>
        <v>14</v>
      </c>
      <c r="E187" s="4">
        <f t="shared" si="29"/>
        <v>666308.2336398525</v>
      </c>
      <c r="F187" s="4">
        <f t="shared" si="40"/>
        <v>432352.6204217789</v>
      </c>
      <c r="G187" s="4">
        <f t="shared" si="30"/>
        <v>0</v>
      </c>
      <c r="H187" s="4">
        <f t="shared" si="31"/>
        <v>2997.6448349243333</v>
      </c>
      <c r="I187" s="4">
        <f t="shared" si="32"/>
        <v>17.30820044249834</v>
      </c>
      <c r="J187" s="4">
        <f t="shared" si="37"/>
        <v>435367.5734571457</v>
      </c>
      <c r="K187" s="4">
        <f t="shared" si="33"/>
        <v>230940.66018270678</v>
      </c>
      <c r="L187" s="4">
        <f t="shared" si="38"/>
        <v>666308.2336398525</v>
      </c>
      <c r="M187" s="4"/>
      <c r="N187" s="22">
        <f t="shared" si="34"/>
        <v>301845.98906410835</v>
      </c>
      <c r="O187" s="22">
        <f t="shared" si="35"/>
        <v>160114.15695116954</v>
      </c>
      <c r="P187" s="22">
        <f t="shared" si="39"/>
        <v>461960.1460152779</v>
      </c>
    </row>
    <row r="188" spans="2:16" ht="12.75">
      <c r="B188">
        <f t="shared" si="41"/>
        <v>179</v>
      </c>
      <c r="C188" s="7">
        <f t="shared" si="36"/>
        <v>14.916666666666666</v>
      </c>
      <c r="D188">
        <f t="shared" si="42"/>
        <v>14</v>
      </c>
      <c r="E188" s="4">
        <f t="shared" si="29"/>
        <v>668221.1370943194</v>
      </c>
      <c r="F188" s="4">
        <f t="shared" si="40"/>
        <v>435367.5734571457</v>
      </c>
      <c r="G188" s="4">
        <f t="shared" si="30"/>
        <v>0</v>
      </c>
      <c r="H188" s="4">
        <f t="shared" si="31"/>
        <v>3018.548509302877</v>
      </c>
      <c r="I188" s="4">
        <f t="shared" si="32"/>
        <v>17.3438525015355</v>
      </c>
      <c r="J188" s="4">
        <f t="shared" si="37"/>
        <v>438403.46581895015</v>
      </c>
      <c r="K188" s="4">
        <f t="shared" si="33"/>
        <v>229817.6712753693</v>
      </c>
      <c r="L188" s="4">
        <f t="shared" si="38"/>
        <v>668221.1370943194</v>
      </c>
      <c r="M188" s="4"/>
      <c r="N188" s="22">
        <f t="shared" si="34"/>
        <v>303326.0107211846</v>
      </c>
      <c r="O188" s="22">
        <f t="shared" si="35"/>
        <v>159008.0436316138</v>
      </c>
      <c r="P188" s="22">
        <f t="shared" si="39"/>
        <v>462334.0543527984</v>
      </c>
    </row>
    <row r="189" spans="2:16" ht="12.75">
      <c r="B189">
        <f t="shared" si="41"/>
        <v>180</v>
      </c>
      <c r="C189" s="7">
        <f t="shared" si="36"/>
        <v>15</v>
      </c>
      <c r="D189">
        <f t="shared" si="42"/>
        <v>15</v>
      </c>
      <c r="E189" s="4">
        <f t="shared" si="29"/>
        <v>670139.5323008634</v>
      </c>
      <c r="F189" s="4">
        <f t="shared" si="40"/>
        <v>438403.46581895015</v>
      </c>
      <c r="G189" s="4">
        <f t="shared" si="30"/>
        <v>0</v>
      </c>
      <c r="H189" s="4">
        <f t="shared" si="31"/>
        <v>3039.5973630113876</v>
      </c>
      <c r="I189" s="4">
        <f t="shared" si="32"/>
        <v>17.379577997976973</v>
      </c>
      <c r="J189" s="4">
        <f t="shared" si="37"/>
        <v>441460.4427599595</v>
      </c>
      <c r="K189" s="4">
        <f t="shared" si="33"/>
        <v>228679.08954090392</v>
      </c>
      <c r="L189" s="4">
        <f t="shared" si="38"/>
        <v>670139.5323008634</v>
      </c>
      <c r="M189" s="4"/>
      <c r="N189" s="22">
        <f t="shared" si="34"/>
        <v>304813.2304326468</v>
      </c>
      <c r="O189" s="22">
        <f t="shared" si="35"/>
        <v>157895.0348972957</v>
      </c>
      <c r="P189" s="22">
        <f t="shared" si="39"/>
        <v>462708.2653299425</v>
      </c>
    </row>
    <row r="190" spans="2:16" ht="12.75">
      <c r="B190">
        <f t="shared" si="41"/>
        <v>181</v>
      </c>
      <c r="C190" s="7">
        <f t="shared" si="36"/>
        <v>15.083333333333334</v>
      </c>
      <c r="D190">
        <f t="shared" si="42"/>
        <v>15</v>
      </c>
      <c r="E190" s="4">
        <f t="shared" si="29"/>
        <v>672063.4350257484</v>
      </c>
      <c r="F190" s="4">
        <f t="shared" si="40"/>
        <v>441460.4427599595</v>
      </c>
      <c r="G190" s="4">
        <f t="shared" si="30"/>
        <v>0</v>
      </c>
      <c r="H190" s="4">
        <f t="shared" si="31"/>
        <v>3060.792403135719</v>
      </c>
      <c r="I190" s="4">
        <f t="shared" si="32"/>
        <v>17.415377083091762</v>
      </c>
      <c r="J190" s="4">
        <f t="shared" si="37"/>
        <v>444538.65054017835</v>
      </c>
      <c r="K190" s="4">
        <f t="shared" si="33"/>
        <v>227524.7844855701</v>
      </c>
      <c r="L190" s="4">
        <f t="shared" si="38"/>
        <v>672063.4350257484</v>
      </c>
      <c r="M190" s="4"/>
      <c r="N190" s="22">
        <f t="shared" si="34"/>
        <v>306307.6832060825</v>
      </c>
      <c r="O190" s="22">
        <f t="shared" si="35"/>
        <v>156775.09598558344</v>
      </c>
      <c r="P190" s="22">
        <f t="shared" si="39"/>
        <v>463082.77919166593</v>
      </c>
    </row>
    <row r="191" spans="2:16" ht="12.75">
      <c r="B191">
        <f t="shared" si="41"/>
        <v>182</v>
      </c>
      <c r="C191" s="7">
        <f t="shared" si="36"/>
        <v>15.166666666666666</v>
      </c>
      <c r="D191">
        <f t="shared" si="42"/>
        <v>15</v>
      </c>
      <c r="E191" s="4">
        <f t="shared" si="29"/>
        <v>673992.8610805023</v>
      </c>
      <c r="F191" s="4">
        <f t="shared" si="40"/>
        <v>444538.65054017835</v>
      </c>
      <c r="G191" s="4">
        <f t="shared" si="30"/>
        <v>0</v>
      </c>
      <c r="H191" s="4">
        <f t="shared" si="31"/>
        <v>3082.1346437452366</v>
      </c>
      <c r="I191" s="4">
        <f t="shared" si="32"/>
        <v>17.451249908460504</v>
      </c>
      <c r="J191" s="4">
        <f t="shared" si="37"/>
        <v>447638.2364338321</v>
      </c>
      <c r="K191" s="4">
        <f t="shared" si="33"/>
        <v>226354.62464667019</v>
      </c>
      <c r="L191" s="4">
        <f t="shared" si="38"/>
        <v>673992.8610805023</v>
      </c>
      <c r="M191" s="4"/>
      <c r="N191" s="22">
        <f t="shared" si="34"/>
        <v>307809.40421933687</v>
      </c>
      <c r="O191" s="22">
        <f t="shared" si="35"/>
        <v>155648.19196378477</v>
      </c>
      <c r="P191" s="22">
        <f t="shared" si="39"/>
        <v>463457.59618312167</v>
      </c>
    </row>
    <row r="192" spans="2:16" ht="12.75">
      <c r="B192">
        <f t="shared" si="41"/>
        <v>183</v>
      </c>
      <c r="C192" s="7">
        <f t="shared" si="36"/>
        <v>15.25</v>
      </c>
      <c r="D192">
        <f t="shared" si="42"/>
        <v>15</v>
      </c>
      <c r="E192" s="4">
        <f t="shared" si="29"/>
        <v>675927.8263220452</v>
      </c>
      <c r="F192" s="4">
        <f t="shared" si="40"/>
        <v>447638.2364338321</v>
      </c>
      <c r="G192" s="4">
        <f t="shared" si="30"/>
        <v>0</v>
      </c>
      <c r="H192" s="4">
        <f t="shared" si="31"/>
        <v>3103.6251059412357</v>
      </c>
      <c r="I192" s="4">
        <f t="shared" si="32"/>
        <v>17.487196625976043</v>
      </c>
      <c r="J192" s="4">
        <f t="shared" si="37"/>
        <v>450759.3487363993</v>
      </c>
      <c r="K192" s="4">
        <f t="shared" si="33"/>
        <v>225168.47758564586</v>
      </c>
      <c r="L192" s="4">
        <f t="shared" si="38"/>
        <v>675927.8263220452</v>
      </c>
      <c r="M192" s="4"/>
      <c r="N192" s="22">
        <f t="shared" si="34"/>
        <v>309318.42882134253</v>
      </c>
      <c r="O192" s="22">
        <f t="shared" si="35"/>
        <v>154514.28772831892</v>
      </c>
      <c r="P192" s="22">
        <f t="shared" si="39"/>
        <v>463832.7165496615</v>
      </c>
    </row>
    <row r="193" spans="2:16" ht="12.75">
      <c r="B193">
        <f t="shared" si="41"/>
        <v>184</v>
      </c>
      <c r="C193" s="7">
        <f t="shared" si="36"/>
        <v>15.333333333333334</v>
      </c>
      <c r="D193">
        <f t="shared" si="42"/>
        <v>15</v>
      </c>
      <c r="E193" s="4">
        <f t="shared" si="29"/>
        <v>677868.346652821</v>
      </c>
      <c r="F193" s="4">
        <f t="shared" si="40"/>
        <v>450759.3487363993</v>
      </c>
      <c r="G193" s="4">
        <f t="shared" si="30"/>
        <v>0</v>
      </c>
      <c r="H193" s="4">
        <f t="shared" si="31"/>
        <v>3125.264817905702</v>
      </c>
      <c r="I193" s="4">
        <f t="shared" si="32"/>
        <v>17.5232173878441</v>
      </c>
      <c r="J193" s="4">
        <f t="shared" si="37"/>
        <v>453902.1367716929</v>
      </c>
      <c r="K193" s="4">
        <f t="shared" si="33"/>
        <v>223966.20988112816</v>
      </c>
      <c r="L193" s="4">
        <f t="shared" si="38"/>
        <v>677868.346652821</v>
      </c>
      <c r="M193" s="4"/>
      <c r="N193" s="22">
        <f t="shared" si="34"/>
        <v>310834.7925329507</v>
      </c>
      <c r="O193" s="22">
        <f t="shared" si="35"/>
        <v>153373.34800388478</v>
      </c>
      <c r="P193" s="22">
        <f t="shared" si="39"/>
        <v>464208.1405368355</v>
      </c>
    </row>
    <row r="194" spans="2:16" ht="12.75">
      <c r="B194">
        <f t="shared" si="41"/>
        <v>185</v>
      </c>
      <c r="C194" s="7">
        <f t="shared" si="36"/>
        <v>15.416666666666666</v>
      </c>
      <c r="D194">
        <f t="shared" si="42"/>
        <v>15</v>
      </c>
      <c r="E194" s="4">
        <f t="shared" si="29"/>
        <v>679814.4380209293</v>
      </c>
      <c r="F194" s="4">
        <f t="shared" si="40"/>
        <v>453902.1367716929</v>
      </c>
      <c r="G194" s="4">
        <f t="shared" si="30"/>
        <v>0</v>
      </c>
      <c r="H194" s="4">
        <f t="shared" si="31"/>
        <v>3147.054814950404</v>
      </c>
      <c r="I194" s="4">
        <f t="shared" si="32"/>
        <v>17.559312346583923</v>
      </c>
      <c r="J194" s="4">
        <f t="shared" si="37"/>
        <v>457066.75089898985</v>
      </c>
      <c r="K194" s="4">
        <f t="shared" si="33"/>
        <v>222747.6871219395</v>
      </c>
      <c r="L194" s="4">
        <f t="shared" si="38"/>
        <v>679814.4380209293</v>
      </c>
      <c r="M194" s="4"/>
      <c r="N194" s="22">
        <f t="shared" si="34"/>
        <v>312358.5310477673</v>
      </c>
      <c r="O194" s="22">
        <f t="shared" si="35"/>
        <v>152225.33734262592</v>
      </c>
      <c r="P194" s="22">
        <f t="shared" si="39"/>
        <v>464583.8683903932</v>
      </c>
    </row>
    <row r="195" spans="2:16" ht="12.75">
      <c r="B195">
        <f t="shared" si="41"/>
        <v>186</v>
      </c>
      <c r="C195" s="7">
        <f t="shared" si="36"/>
        <v>15.5</v>
      </c>
      <c r="D195">
        <f t="shared" si="42"/>
        <v>15</v>
      </c>
      <c r="E195" s="4">
        <f t="shared" si="29"/>
        <v>681766.1164202534</v>
      </c>
      <c r="F195" s="4">
        <f t="shared" si="40"/>
        <v>457066.75089898985</v>
      </c>
      <c r="G195" s="4">
        <f t="shared" si="30"/>
        <v>0</v>
      </c>
      <c r="H195" s="4">
        <f t="shared" si="31"/>
        <v>3168.9961395663295</v>
      </c>
      <c r="I195" s="4">
        <f t="shared" si="32"/>
        <v>17.59548165502891</v>
      </c>
      <c r="J195" s="4">
        <f t="shared" si="37"/>
        <v>460253.34252021124</v>
      </c>
      <c r="K195" s="4">
        <f t="shared" si="33"/>
        <v>221512.77390004217</v>
      </c>
      <c r="L195" s="4">
        <f t="shared" si="38"/>
        <v>681766.1164202534</v>
      </c>
      <c r="M195" s="4"/>
      <c r="N195" s="22">
        <f t="shared" si="34"/>
        <v>313889.6802329939</v>
      </c>
      <c r="O195" s="22">
        <f t="shared" si="35"/>
        <v>151070.22012328872</v>
      </c>
      <c r="P195" s="22">
        <f t="shared" si="39"/>
        <v>464959.9003562826</v>
      </c>
    </row>
    <row r="196" spans="2:16" ht="12.75">
      <c r="B196">
        <f t="shared" si="41"/>
        <v>187</v>
      </c>
      <c r="C196" s="7">
        <f t="shared" si="36"/>
        <v>15.583333333333334</v>
      </c>
      <c r="D196">
        <f t="shared" si="42"/>
        <v>15</v>
      </c>
      <c r="E196" s="4">
        <f t="shared" si="29"/>
        <v>683723.3978905941</v>
      </c>
      <c r="F196" s="4">
        <f t="shared" si="40"/>
        <v>460253.34252021124</v>
      </c>
      <c r="G196" s="4">
        <f t="shared" si="30"/>
        <v>0</v>
      </c>
      <c r="H196" s="4">
        <f t="shared" si="31"/>
        <v>3191.0898414734643</v>
      </c>
      <c r="I196" s="4">
        <f t="shared" si="32"/>
        <v>17.63172546632729</v>
      </c>
      <c r="J196" s="4">
        <f t="shared" si="37"/>
        <v>463462.064087151</v>
      </c>
      <c r="K196" s="4">
        <f t="shared" si="33"/>
        <v>220261.33380344306</v>
      </c>
      <c r="L196" s="4">
        <f t="shared" si="38"/>
        <v>683723.3978905941</v>
      </c>
      <c r="M196" s="4"/>
      <c r="N196" s="22">
        <f t="shared" si="34"/>
        <v>315428.2761302708</v>
      </c>
      <c r="O196" s="22">
        <f t="shared" si="35"/>
        <v>149907.9605503797</v>
      </c>
      <c r="P196" s="22">
        <f t="shared" si="39"/>
        <v>465336.2366806505</v>
      </c>
    </row>
    <row r="197" spans="2:16" ht="12.75">
      <c r="B197">
        <f t="shared" si="41"/>
        <v>188</v>
      </c>
      <c r="C197" s="7">
        <f t="shared" si="36"/>
        <v>15.666666666666666</v>
      </c>
      <c r="D197">
        <f t="shared" si="42"/>
        <v>15</v>
      </c>
      <c r="E197" s="4">
        <f t="shared" si="29"/>
        <v>685686.2985178011</v>
      </c>
      <c r="F197" s="4">
        <f t="shared" si="40"/>
        <v>463462.064087151</v>
      </c>
      <c r="G197" s="4">
        <f t="shared" si="30"/>
        <v>0</v>
      </c>
      <c r="H197" s="4">
        <f t="shared" si="31"/>
        <v>3213.3369776709137</v>
      </c>
      <c r="I197" s="4">
        <f t="shared" si="32"/>
        <v>17.668043933942744</v>
      </c>
      <c r="J197" s="4">
        <f t="shared" si="37"/>
        <v>466693.06910875585</v>
      </c>
      <c r="K197" s="4">
        <f t="shared" si="33"/>
        <v>218993.22940904525</v>
      </c>
      <c r="L197" s="4">
        <f t="shared" si="38"/>
        <v>685686.2985178011</v>
      </c>
      <c r="M197" s="4"/>
      <c r="N197" s="22">
        <f t="shared" si="34"/>
        <v>316974.35495652637</v>
      </c>
      <c r="O197" s="22">
        <f t="shared" si="35"/>
        <v>148738.522653317</v>
      </c>
      <c r="P197" s="22">
        <f t="shared" si="39"/>
        <v>465712.8776098434</v>
      </c>
    </row>
    <row r="198" spans="2:16" ht="12.75">
      <c r="B198">
        <f t="shared" si="41"/>
        <v>189</v>
      </c>
      <c r="C198" s="7">
        <f t="shared" si="36"/>
        <v>15.75</v>
      </c>
      <c r="D198">
        <f t="shared" si="42"/>
        <v>15</v>
      </c>
      <c r="E198" s="4">
        <f t="shared" si="29"/>
        <v>687654.8344339039</v>
      </c>
      <c r="F198" s="4">
        <f t="shared" si="40"/>
        <v>466693.06910875585</v>
      </c>
      <c r="G198" s="4">
        <f t="shared" si="30"/>
        <v>0</v>
      </c>
      <c r="H198" s="4">
        <f t="shared" si="31"/>
        <v>3235.7386124873738</v>
      </c>
      <c r="I198" s="4">
        <f t="shared" si="32"/>
        <v>17.70443721165505</v>
      </c>
      <c r="J198" s="4">
        <f t="shared" si="37"/>
        <v>469946.5121584549</v>
      </c>
      <c r="K198" s="4">
        <f t="shared" si="33"/>
        <v>217708.322275449</v>
      </c>
      <c r="L198" s="4">
        <f t="shared" si="38"/>
        <v>687654.8344339039</v>
      </c>
      <c r="M198" s="4"/>
      <c r="N198" s="22">
        <f t="shared" si="34"/>
        <v>318527.95310482953</v>
      </c>
      <c r="O198" s="22">
        <f t="shared" si="35"/>
        <v>147561.87028557717</v>
      </c>
      <c r="P198" s="22">
        <f t="shared" si="39"/>
        <v>466089.8233904067</v>
      </c>
    </row>
    <row r="199" spans="2:16" ht="12.75">
      <c r="B199">
        <f t="shared" si="41"/>
        <v>190</v>
      </c>
      <c r="C199" s="7">
        <f t="shared" si="36"/>
        <v>15.833333333333334</v>
      </c>
      <c r="D199">
        <f t="shared" si="42"/>
        <v>15</v>
      </c>
      <c r="E199" s="4">
        <f t="shared" si="29"/>
        <v>689629.0218172473</v>
      </c>
      <c r="F199" s="4">
        <f t="shared" si="40"/>
        <v>469946.5121584549</v>
      </c>
      <c r="G199" s="4">
        <f t="shared" si="30"/>
        <v>0</v>
      </c>
      <c r="H199" s="4">
        <f t="shared" si="31"/>
        <v>3258.295817631954</v>
      </c>
      <c r="I199" s="4">
        <f t="shared" si="32"/>
        <v>17.74090545356077</v>
      </c>
      <c r="J199" s="4">
        <f t="shared" si="37"/>
        <v>473222.5488815404</v>
      </c>
      <c r="K199" s="4">
        <f t="shared" si="33"/>
        <v>216406.47293570684</v>
      </c>
      <c r="L199" s="4">
        <f t="shared" si="38"/>
        <v>689629.0218172473</v>
      </c>
      <c r="M199" s="4"/>
      <c r="N199" s="22">
        <f t="shared" si="34"/>
        <v>320089.1071452456</v>
      </c>
      <c r="O199" s="22">
        <f t="shared" si="35"/>
        <v>146377.96712384056</v>
      </c>
      <c r="P199" s="22">
        <f t="shared" si="39"/>
        <v>466467.0742690861</v>
      </c>
    </row>
    <row r="200" spans="2:16" ht="12.75">
      <c r="B200">
        <f t="shared" si="41"/>
        <v>191</v>
      </c>
      <c r="C200" s="7">
        <f t="shared" si="36"/>
        <v>15.916666666666666</v>
      </c>
      <c r="D200">
        <f t="shared" si="42"/>
        <v>15</v>
      </c>
      <c r="E200" s="4">
        <f t="shared" si="29"/>
        <v>691608.8768926205</v>
      </c>
      <c r="F200" s="4">
        <f t="shared" si="40"/>
        <v>473222.5488815404</v>
      </c>
      <c r="G200" s="4">
        <f t="shared" si="30"/>
        <v>0</v>
      </c>
      <c r="H200" s="4">
        <f t="shared" si="31"/>
        <v>3281.009672245347</v>
      </c>
      <c r="I200" s="4">
        <f t="shared" si="32"/>
        <v>17.77744881407387</v>
      </c>
      <c r="J200" s="4">
        <f t="shared" si="37"/>
        <v>476521.33600259986</v>
      </c>
      <c r="K200" s="4">
        <f t="shared" si="33"/>
        <v>215087.5408900206</v>
      </c>
      <c r="L200" s="4">
        <f t="shared" si="38"/>
        <v>691608.8768926205</v>
      </c>
      <c r="M200" s="4"/>
      <c r="N200" s="22">
        <f t="shared" si="34"/>
        <v>321657.85382569785</v>
      </c>
      <c r="O200" s="22">
        <f t="shared" si="35"/>
        <v>145186.77666712826</v>
      </c>
      <c r="P200" s="22">
        <f t="shared" si="39"/>
        <v>466844.6304928261</v>
      </c>
    </row>
    <row r="201" spans="2:16" ht="12.75">
      <c r="B201">
        <f t="shared" si="41"/>
        <v>192</v>
      </c>
      <c r="C201" s="7">
        <f t="shared" si="36"/>
        <v>16</v>
      </c>
      <c r="D201">
        <f t="shared" si="42"/>
        <v>16</v>
      </c>
      <c r="E201" s="4">
        <f t="shared" si="29"/>
        <v>693594.4159313935</v>
      </c>
      <c r="F201" s="4">
        <f t="shared" si="40"/>
        <v>476521.33600259986</v>
      </c>
      <c r="G201" s="4">
        <f t="shared" si="30"/>
        <v>0</v>
      </c>
      <c r="H201" s="4">
        <f t="shared" si="31"/>
        <v>3303.8812629513586</v>
      </c>
      <c r="I201" s="4">
        <f t="shared" si="32"/>
        <v>17.81406744792637</v>
      </c>
      <c r="J201" s="4">
        <f t="shared" si="37"/>
        <v>479843.0313329991</v>
      </c>
      <c r="K201" s="4">
        <f t="shared" si="33"/>
        <v>213751.3845983944</v>
      </c>
      <c r="L201" s="4">
        <f t="shared" si="38"/>
        <v>693594.4159313935</v>
      </c>
      <c r="M201" s="4"/>
      <c r="N201" s="22">
        <f t="shared" si="34"/>
        <v>323234.23007283255</v>
      </c>
      <c r="O201" s="22">
        <f t="shared" si="35"/>
        <v>143988.26223593933</v>
      </c>
      <c r="P201" s="22">
        <f t="shared" si="39"/>
        <v>467222.4923087719</v>
      </c>
    </row>
    <row r="202" spans="2:16" ht="12.75">
      <c r="B202">
        <f t="shared" si="41"/>
        <v>193</v>
      </c>
      <c r="C202" s="7">
        <f t="shared" si="36"/>
        <v>16.083333333333332</v>
      </c>
      <c r="D202">
        <f t="shared" si="42"/>
        <v>16</v>
      </c>
      <c r="E202" s="4">
        <f aca="true" t="shared" si="43" ref="E202:E265">Propvalyr0*(1+Houseinfmth)^(B202)</f>
        <v>695585.6552516497</v>
      </c>
      <c r="F202" s="4">
        <f t="shared" si="40"/>
        <v>479843.0313329991</v>
      </c>
      <c r="G202" s="4">
        <f aca="true" t="shared" si="44" ref="G202:G265">IF(C202&lt;=Years,MthyIncStrm,0)</f>
        <v>0</v>
      </c>
      <c r="H202" s="4">
        <f aca="true" t="shared" si="45" ref="H202:H265">(F202+G202)*Loanintmth</f>
        <v>3326.9116839087937</v>
      </c>
      <c r="I202" s="4">
        <f aca="true" t="shared" si="46" ref="I202:I265">Monthfee*(1+CPImth)^B202</f>
        <v>17.850761510169033</v>
      </c>
      <c r="J202" s="4">
        <f t="shared" si="37"/>
        <v>483187.79377841804</v>
      </c>
      <c r="K202" s="4">
        <f aca="true" t="shared" si="47" ref="K202:K265">E202-J202</f>
        <v>212397.86147323163</v>
      </c>
      <c r="L202" s="4">
        <f t="shared" si="38"/>
        <v>695585.6552516497</v>
      </c>
      <c r="M202" s="4"/>
      <c r="N202" s="22">
        <f aca="true" t="shared" si="48" ref="N202:N265">J202/(1+CPImth)^B202</f>
        <v>324818.27299288765</v>
      </c>
      <c r="O202" s="22">
        <f aca="true" t="shared" si="49" ref="O202:O265">K202/(1+CPImth)^B202</f>
        <v>142782.3869713805</v>
      </c>
      <c r="P202" s="22">
        <f t="shared" si="39"/>
        <v>467600.65996426815</v>
      </c>
    </row>
    <row r="203" spans="2:16" ht="12.75">
      <c r="B203">
        <f t="shared" si="41"/>
        <v>194</v>
      </c>
      <c r="C203" s="7">
        <f aca="true" t="shared" si="50" ref="C203:C266">(B203)/12</f>
        <v>16.166666666666668</v>
      </c>
      <c r="D203">
        <f t="shared" si="42"/>
        <v>16</v>
      </c>
      <c r="E203" s="4">
        <f t="shared" si="43"/>
        <v>697582.6112183196</v>
      </c>
      <c r="F203" s="4">
        <f t="shared" si="40"/>
        <v>483187.79377841804</v>
      </c>
      <c r="G203" s="4">
        <f t="shared" si="44"/>
        <v>0</v>
      </c>
      <c r="H203" s="4">
        <f t="shared" si="45"/>
        <v>3350.1020368636982</v>
      </c>
      <c r="I203" s="4">
        <f t="shared" si="46"/>
        <v>17.887531156171992</v>
      </c>
      <c r="J203" s="4">
        <f aca="true" t="shared" si="51" ref="J203:J266">SUM(F203:I203)</f>
        <v>486555.7833464379</v>
      </c>
      <c r="K203" s="4">
        <f t="shared" si="47"/>
        <v>211026.82787188172</v>
      </c>
      <c r="L203" s="4">
        <f aca="true" t="shared" si="52" ref="L203:L266">J203+K203</f>
        <v>697582.6112183196</v>
      </c>
      <c r="M203" s="4"/>
      <c r="N203" s="22">
        <f t="shared" si="48"/>
        <v>326410.0198725666</v>
      </c>
      <c r="O203" s="22">
        <f t="shared" si="49"/>
        <v>141569.1138342933</v>
      </c>
      <c r="P203" s="22">
        <f aca="true" t="shared" si="53" ref="P203:P266">N203+O203</f>
        <v>467979.1337068599</v>
      </c>
    </row>
    <row r="204" spans="2:16" ht="12.75">
      <c r="B204">
        <f t="shared" si="41"/>
        <v>195</v>
      </c>
      <c r="C204" s="7">
        <f t="shared" si="50"/>
        <v>16.25</v>
      </c>
      <c r="D204">
        <f t="shared" si="42"/>
        <v>16</v>
      </c>
      <c r="E204" s="4">
        <f t="shared" si="43"/>
        <v>699585.3002433166</v>
      </c>
      <c r="F204" s="4">
        <f aca="true" t="shared" si="54" ref="F204:F267">J203</f>
        <v>486555.7833464379</v>
      </c>
      <c r="G204" s="4">
        <f t="shared" si="44"/>
        <v>0</v>
      </c>
      <c r="H204" s="4">
        <f t="shared" si="45"/>
        <v>3373.453431201969</v>
      </c>
      <c r="I204" s="4">
        <f t="shared" si="46"/>
        <v>17.92437654162542</v>
      </c>
      <c r="J204" s="4">
        <f t="shared" si="51"/>
        <v>489947.1611541815</v>
      </c>
      <c r="K204" s="4">
        <f t="shared" si="47"/>
        <v>209638.13908913505</v>
      </c>
      <c r="L204" s="4">
        <f t="shared" si="52"/>
        <v>699585.3002433166</v>
      </c>
      <c r="M204" s="4"/>
      <c r="N204" s="22">
        <f t="shared" si="48"/>
        <v>328009.50817991607</v>
      </c>
      <c r="O204" s="22">
        <f t="shared" si="49"/>
        <v>140348.40560437678</v>
      </c>
      <c r="P204" s="22">
        <f t="shared" si="53"/>
        <v>468357.9137842929</v>
      </c>
    </row>
    <row r="205" spans="2:16" ht="12.75">
      <c r="B205">
        <f aca="true" t="shared" si="55" ref="B205:B268">1+B204</f>
        <v>196</v>
      </c>
      <c r="C205" s="7">
        <f t="shared" si="50"/>
        <v>16.333333333333332</v>
      </c>
      <c r="D205">
        <f t="shared" si="42"/>
        <v>16</v>
      </c>
      <c r="E205" s="4">
        <f t="shared" si="43"/>
        <v>701593.7387856699</v>
      </c>
      <c r="F205" s="4">
        <f t="shared" si="54"/>
        <v>489947.1611541815</v>
      </c>
      <c r="G205" s="4">
        <f t="shared" si="44"/>
        <v>0</v>
      </c>
      <c r="H205" s="4">
        <f t="shared" si="45"/>
        <v>3396.9669840023253</v>
      </c>
      <c r="I205" s="4">
        <f t="shared" si="46"/>
        <v>17.961297822540175</v>
      </c>
      <c r="J205" s="4">
        <f t="shared" si="51"/>
        <v>493362.0894360064</v>
      </c>
      <c r="K205" s="4">
        <f t="shared" si="47"/>
        <v>208231.64934966352</v>
      </c>
      <c r="L205" s="4">
        <f t="shared" si="52"/>
        <v>701593.7387856699</v>
      </c>
      <c r="M205" s="4"/>
      <c r="N205" s="22">
        <f t="shared" si="48"/>
        <v>329616.7755652076</v>
      </c>
      <c r="O205" s="22">
        <f t="shared" si="49"/>
        <v>139120.22487930508</v>
      </c>
      <c r="P205" s="22">
        <f t="shared" si="53"/>
        <v>468737.0004445127</v>
      </c>
    </row>
    <row r="206" spans="2:16" ht="12.75">
      <c r="B206">
        <f t="shared" si="55"/>
        <v>197</v>
      </c>
      <c r="C206" s="7">
        <f t="shared" si="50"/>
        <v>16.416666666666668</v>
      </c>
      <c r="D206">
        <f t="shared" si="42"/>
        <v>16</v>
      </c>
      <c r="E206" s="4">
        <f t="shared" si="43"/>
        <v>703607.9433516619</v>
      </c>
      <c r="F206" s="4">
        <f t="shared" si="54"/>
        <v>493362.0894360064</v>
      </c>
      <c r="G206" s="4">
        <f t="shared" si="44"/>
        <v>0</v>
      </c>
      <c r="H206" s="4">
        <f t="shared" si="45"/>
        <v>3420.643820089644</v>
      </c>
      <c r="I206" s="4">
        <f t="shared" si="46"/>
        <v>17.998295155248492</v>
      </c>
      <c r="J206" s="4">
        <f t="shared" si="51"/>
        <v>496800.73155125126</v>
      </c>
      <c r="K206" s="4">
        <f t="shared" si="47"/>
        <v>206807.21180041065</v>
      </c>
      <c r="L206" s="4">
        <f t="shared" si="52"/>
        <v>703607.9433516619</v>
      </c>
      <c r="M206" s="4"/>
      <c r="N206" s="22">
        <f t="shared" si="48"/>
        <v>331231.8598618241</v>
      </c>
      <c r="O206" s="22">
        <f t="shared" si="49"/>
        <v>137884.5340738421</v>
      </c>
      <c r="P206" s="22">
        <f t="shared" si="53"/>
        <v>469116.3939356662</v>
      </c>
    </row>
    <row r="207" spans="2:16" ht="12.75">
      <c r="B207">
        <f t="shared" si="55"/>
        <v>198</v>
      </c>
      <c r="C207" s="7">
        <f t="shared" si="50"/>
        <v>16.5</v>
      </c>
      <c r="D207">
        <f t="shared" si="42"/>
        <v>16</v>
      </c>
      <c r="E207" s="4">
        <f t="shared" si="43"/>
        <v>705627.9304949623</v>
      </c>
      <c r="F207" s="4">
        <f t="shared" si="54"/>
        <v>496800.73155125126</v>
      </c>
      <c r="G207" s="4">
        <f t="shared" si="44"/>
        <v>0</v>
      </c>
      <c r="H207" s="4">
        <f t="shared" si="45"/>
        <v>3444.485072088675</v>
      </c>
      <c r="I207" s="4">
        <f t="shared" si="46"/>
        <v>18.035368696404607</v>
      </c>
      <c r="J207" s="4">
        <f t="shared" si="51"/>
        <v>500263.2519920363</v>
      </c>
      <c r="K207" s="4">
        <f t="shared" si="47"/>
        <v>205364.67850292596</v>
      </c>
      <c r="L207" s="4">
        <f t="shared" si="52"/>
        <v>705627.9304949623</v>
      </c>
      <c r="M207" s="4"/>
      <c r="N207" s="22">
        <f t="shared" si="48"/>
        <v>332854.7990871503</v>
      </c>
      <c r="O207" s="22">
        <f t="shared" si="49"/>
        <v>136641.29541895035</v>
      </c>
      <c r="P207" s="22">
        <f t="shared" si="53"/>
        <v>469496.09450610064</v>
      </c>
    </row>
    <row r="208" spans="2:16" ht="12.75">
      <c r="B208">
        <f t="shared" si="55"/>
        <v>199</v>
      </c>
      <c r="C208" s="7">
        <f t="shared" si="50"/>
        <v>16.583333333333332</v>
      </c>
      <c r="D208">
        <f t="shared" si="42"/>
        <v>16</v>
      </c>
      <c r="E208" s="4">
        <f t="shared" si="43"/>
        <v>707653.716816765</v>
      </c>
      <c r="F208" s="4">
        <f t="shared" si="54"/>
        <v>500263.2519920363</v>
      </c>
      <c r="G208" s="4">
        <f t="shared" si="44"/>
        <v>0</v>
      </c>
      <c r="H208" s="4">
        <f t="shared" si="45"/>
        <v>3468.491880478118</v>
      </c>
      <c r="I208" s="4">
        <f t="shared" si="46"/>
        <v>18.072518602985447</v>
      </c>
      <c r="J208" s="4">
        <f t="shared" si="51"/>
        <v>503749.8163911174</v>
      </c>
      <c r="K208" s="4">
        <f t="shared" si="47"/>
        <v>203903.90042564762</v>
      </c>
      <c r="L208" s="4">
        <f t="shared" si="52"/>
        <v>707653.716816765</v>
      </c>
      <c r="M208" s="4"/>
      <c r="N208" s="22">
        <f t="shared" si="48"/>
        <v>334485.6314434679</v>
      </c>
      <c r="O208" s="22">
        <f t="shared" si="49"/>
        <v>135390.47096089696</v>
      </c>
      <c r="P208" s="22">
        <f t="shared" si="53"/>
        <v>469876.10240436485</v>
      </c>
    </row>
    <row r="209" spans="2:16" ht="12.75">
      <c r="B209">
        <f t="shared" si="55"/>
        <v>200</v>
      </c>
      <c r="C209" s="7">
        <f t="shared" si="50"/>
        <v>16.666666666666668</v>
      </c>
      <c r="D209">
        <f t="shared" si="42"/>
        <v>16</v>
      </c>
      <c r="E209" s="4">
        <f t="shared" si="43"/>
        <v>709685.3189659239</v>
      </c>
      <c r="F209" s="4">
        <f t="shared" si="54"/>
        <v>503749.8163911174</v>
      </c>
      <c r="G209" s="4">
        <f t="shared" si="44"/>
        <v>0</v>
      </c>
      <c r="H209" s="4">
        <f t="shared" si="45"/>
        <v>3492.6653936450807</v>
      </c>
      <c r="I209" s="4">
        <f t="shared" si="46"/>
        <v>18.109745032291286</v>
      </c>
      <c r="J209" s="4">
        <f t="shared" si="51"/>
        <v>507260.59152979474</v>
      </c>
      <c r="K209" s="4">
        <f t="shared" si="47"/>
        <v>202424.72743612912</v>
      </c>
      <c r="L209" s="4">
        <f t="shared" si="52"/>
        <v>709685.3189659239</v>
      </c>
      <c r="M209" s="4"/>
      <c r="N209" s="22">
        <f t="shared" si="48"/>
        <v>336124.3953188545</v>
      </c>
      <c r="O209" s="22">
        <f t="shared" si="49"/>
        <v>134132.0225603538</v>
      </c>
      <c r="P209" s="22">
        <f t="shared" si="53"/>
        <v>470256.4178792083</v>
      </c>
    </row>
    <row r="210" spans="2:16" ht="12.75">
      <c r="B210">
        <f t="shared" si="55"/>
        <v>201</v>
      </c>
      <c r="C210" s="7">
        <f t="shared" si="50"/>
        <v>16.75</v>
      </c>
      <c r="D210">
        <f t="shared" si="42"/>
        <v>16</v>
      </c>
      <c r="E210" s="4">
        <f t="shared" si="43"/>
        <v>711722.7536390908</v>
      </c>
      <c r="F210" s="4">
        <f t="shared" si="54"/>
        <v>507260.59152979474</v>
      </c>
      <c r="G210" s="4">
        <f t="shared" si="44"/>
        <v>0</v>
      </c>
      <c r="H210" s="4">
        <f t="shared" si="45"/>
        <v>3517.00676793991</v>
      </c>
      <c r="I210" s="4">
        <f t="shared" si="46"/>
        <v>18.147048141946403</v>
      </c>
      <c r="J210" s="4">
        <f t="shared" si="51"/>
        <v>510795.74534587655</v>
      </c>
      <c r="K210" s="4">
        <f t="shared" si="47"/>
        <v>200927.00829321425</v>
      </c>
      <c r="L210" s="4">
        <f t="shared" si="52"/>
        <v>711722.7536390908</v>
      </c>
      <c r="M210" s="4"/>
      <c r="N210" s="22">
        <f t="shared" si="48"/>
        <v>337771.1292880871</v>
      </c>
      <c r="O210" s="22">
        <f t="shared" si="49"/>
        <v>132865.9118914951</v>
      </c>
      <c r="P210" s="22">
        <f t="shared" si="53"/>
        <v>470637.0411795822</v>
      </c>
    </row>
    <row r="211" spans="2:16" ht="12.75">
      <c r="B211">
        <f t="shared" si="55"/>
        <v>202</v>
      </c>
      <c r="C211" s="7">
        <f t="shared" si="50"/>
        <v>16.833333333333332</v>
      </c>
      <c r="D211">
        <f t="shared" si="42"/>
        <v>16</v>
      </c>
      <c r="E211" s="4">
        <f t="shared" si="43"/>
        <v>713766.0375808509</v>
      </c>
      <c r="F211" s="4">
        <f t="shared" si="54"/>
        <v>510795.74534587655</v>
      </c>
      <c r="G211" s="4">
        <f t="shared" si="44"/>
        <v>0</v>
      </c>
      <c r="H211" s="4">
        <f t="shared" si="45"/>
        <v>3541.5171677314106</v>
      </c>
      <c r="I211" s="4">
        <f t="shared" si="46"/>
        <v>18.184428089899768</v>
      </c>
      <c r="J211" s="4">
        <f t="shared" si="51"/>
        <v>514355.44694169785</v>
      </c>
      <c r="K211" s="4">
        <f t="shared" si="47"/>
        <v>199410.59063915303</v>
      </c>
      <c r="L211" s="4">
        <f t="shared" si="52"/>
        <v>713766.0375808509</v>
      </c>
      <c r="M211" s="4"/>
      <c r="N211" s="22">
        <f t="shared" si="48"/>
        <v>339425.87211355055</v>
      </c>
      <c r="O211" s="22">
        <f t="shared" si="49"/>
        <v>131592.10044108823</v>
      </c>
      <c r="P211" s="22">
        <f t="shared" si="53"/>
        <v>471017.97255463875</v>
      </c>
    </row>
    <row r="212" spans="2:16" ht="12.75">
      <c r="B212">
        <f t="shared" si="55"/>
        <v>203</v>
      </c>
      <c r="C212" s="7">
        <f t="shared" si="50"/>
        <v>16.916666666666668</v>
      </c>
      <c r="D212">
        <f t="shared" si="42"/>
        <v>16</v>
      </c>
      <c r="E212" s="4">
        <f t="shared" si="43"/>
        <v>715815.1875838621</v>
      </c>
      <c r="F212" s="4">
        <f t="shared" si="54"/>
        <v>514355.44694169785</v>
      </c>
      <c r="G212" s="4">
        <f t="shared" si="44"/>
        <v>0</v>
      </c>
      <c r="H212" s="4">
        <f t="shared" si="45"/>
        <v>3566.1977654624384</v>
      </c>
      <c r="I212" s="4">
        <f t="shared" si="46"/>
        <v>18.22188503442569</v>
      </c>
      <c r="J212" s="4">
        <f t="shared" si="51"/>
        <v>517939.8665921947</v>
      </c>
      <c r="K212" s="4">
        <f t="shared" si="47"/>
        <v>197875.3209916674</v>
      </c>
      <c r="L212" s="4">
        <f t="shared" si="52"/>
        <v>715815.1875838621</v>
      </c>
      <c r="M212" s="4"/>
      <c r="N212" s="22">
        <f t="shared" si="48"/>
        <v>341088.6627461497</v>
      </c>
      <c r="O212" s="22">
        <f t="shared" si="49"/>
        <v>130310.54950758269</v>
      </c>
      <c r="P212" s="22">
        <f t="shared" si="53"/>
        <v>471399.2122537324</v>
      </c>
    </row>
    <row r="213" spans="2:16" ht="12.75">
      <c r="B213">
        <f t="shared" si="55"/>
        <v>204</v>
      </c>
      <c r="C213" s="7">
        <f t="shared" si="50"/>
        <v>17</v>
      </c>
      <c r="D213">
        <f t="shared" si="42"/>
        <v>17</v>
      </c>
      <c r="E213" s="4">
        <f t="shared" si="43"/>
        <v>717870.2204889923</v>
      </c>
      <c r="F213" s="4">
        <f t="shared" si="54"/>
        <v>517939.8665921947</v>
      </c>
      <c r="G213" s="4">
        <f t="shared" si="44"/>
        <v>0</v>
      </c>
      <c r="H213" s="4">
        <f t="shared" si="45"/>
        <v>3591.049741705883</v>
      </c>
      <c r="I213" s="4">
        <f t="shared" si="46"/>
        <v>18.259419134124506</v>
      </c>
      <c r="J213" s="4">
        <f t="shared" si="51"/>
        <v>521549.1757530347</v>
      </c>
      <c r="K213" s="4">
        <f t="shared" si="47"/>
        <v>196321.04473595758</v>
      </c>
      <c r="L213" s="4">
        <f t="shared" si="52"/>
        <v>717870.2204889923</v>
      </c>
      <c r="M213" s="4"/>
      <c r="N213" s="22">
        <f t="shared" si="48"/>
        <v>342759.54032622627</v>
      </c>
      <c r="O213" s="22">
        <f t="shared" si="49"/>
        <v>129021.22020019277</v>
      </c>
      <c r="P213" s="22">
        <f t="shared" si="53"/>
        <v>471780.76052641904</v>
      </c>
    </row>
    <row r="214" spans="2:16" ht="12.75">
      <c r="B214">
        <f t="shared" si="55"/>
        <v>205</v>
      </c>
      <c r="C214" s="7">
        <f t="shared" si="50"/>
        <v>17.083333333333332</v>
      </c>
      <c r="D214">
        <f t="shared" si="42"/>
        <v>17</v>
      </c>
      <c r="E214" s="4">
        <f t="shared" si="43"/>
        <v>719931.1531854572</v>
      </c>
      <c r="F214" s="4">
        <f t="shared" si="54"/>
        <v>521549.1757530347</v>
      </c>
      <c r="G214" s="4">
        <f t="shared" si="44"/>
        <v>0</v>
      </c>
      <c r="H214" s="4">
        <f t="shared" si="45"/>
        <v>3616.0742852210406</v>
      </c>
      <c r="I214" s="4">
        <f t="shared" si="46"/>
        <v>18.29703054792323</v>
      </c>
      <c r="J214" s="4">
        <f t="shared" si="51"/>
        <v>525183.5470688036</v>
      </c>
      <c r="K214" s="4">
        <f t="shared" si="47"/>
        <v>194747.60611665365</v>
      </c>
      <c r="L214" s="4">
        <f t="shared" si="52"/>
        <v>719931.1531854572</v>
      </c>
      <c r="M214" s="4"/>
      <c r="N214" s="22">
        <f t="shared" si="48"/>
        <v>344438.5441844804</v>
      </c>
      <c r="O214" s="22">
        <f t="shared" si="49"/>
        <v>127724.07343797637</v>
      </c>
      <c r="P214" s="22">
        <f t="shared" si="53"/>
        <v>472162.61762245675</v>
      </c>
    </row>
    <row r="215" spans="2:16" ht="12.75">
      <c r="B215">
        <f t="shared" si="55"/>
        <v>206</v>
      </c>
      <c r="C215" s="7">
        <f t="shared" si="50"/>
        <v>17.166666666666668</v>
      </c>
      <c r="D215">
        <f aca="true" t="shared" si="56" ref="D215:D278">INT(C215)</f>
        <v>17</v>
      </c>
      <c r="E215" s="4">
        <f t="shared" si="43"/>
        <v>721998.002610961</v>
      </c>
      <c r="F215" s="4">
        <f t="shared" si="54"/>
        <v>525183.5470688036</v>
      </c>
      <c r="G215" s="4">
        <f t="shared" si="44"/>
        <v>0</v>
      </c>
      <c r="H215" s="4">
        <f t="shared" si="45"/>
        <v>3641.272593010371</v>
      </c>
      <c r="I215" s="4">
        <f t="shared" si="46"/>
        <v>18.334719435076266</v>
      </c>
      <c r="J215" s="4">
        <f t="shared" si="51"/>
        <v>528843.154381249</v>
      </c>
      <c r="K215" s="4">
        <f t="shared" si="47"/>
        <v>193154.848229712</v>
      </c>
      <c r="L215" s="4">
        <f t="shared" si="52"/>
        <v>721998.002610961</v>
      </c>
      <c r="M215" s="4"/>
      <c r="N215" s="22">
        <f t="shared" si="48"/>
        <v>346125.7138428958</v>
      </c>
      <c r="O215" s="22">
        <f t="shared" si="49"/>
        <v>126419.06994890988</v>
      </c>
      <c r="P215" s="22">
        <f t="shared" si="53"/>
        <v>472544.7837918057</v>
      </c>
    </row>
    <row r="216" spans="2:16" ht="12.75">
      <c r="B216">
        <f t="shared" si="55"/>
        <v>207</v>
      </c>
      <c r="C216" s="7">
        <f t="shared" si="50"/>
        <v>17.25</v>
      </c>
      <c r="D216">
        <f t="shared" si="56"/>
        <v>17</v>
      </c>
      <c r="E216" s="4">
        <f t="shared" si="43"/>
        <v>724070.7857518325</v>
      </c>
      <c r="F216" s="4">
        <f t="shared" si="54"/>
        <v>528843.154381249</v>
      </c>
      <c r="G216" s="4">
        <f t="shared" si="44"/>
        <v>0</v>
      </c>
      <c r="H216" s="4">
        <f t="shared" si="45"/>
        <v>3666.6458703766593</v>
      </c>
      <c r="I216" s="4">
        <f t="shared" si="46"/>
        <v>18.372485955166027</v>
      </c>
      <c r="J216" s="4">
        <f t="shared" si="51"/>
        <v>532528.1727375807</v>
      </c>
      <c r="K216" s="4">
        <f t="shared" si="47"/>
        <v>191542.6130142518</v>
      </c>
      <c r="L216" s="4">
        <f t="shared" si="52"/>
        <v>724070.7857518325</v>
      </c>
      <c r="M216" s="4"/>
      <c r="N216" s="22">
        <f t="shared" si="48"/>
        <v>347821.089015671</v>
      </c>
      <c r="O216" s="22">
        <f t="shared" si="49"/>
        <v>125106.17026895696</v>
      </c>
      <c r="P216" s="22">
        <f t="shared" si="53"/>
        <v>472927.259284628</v>
      </c>
    </row>
    <row r="217" spans="2:16" ht="12.75">
      <c r="B217">
        <f t="shared" si="55"/>
        <v>208</v>
      </c>
      <c r="C217" s="7">
        <f t="shared" si="50"/>
        <v>17.333333333333332</v>
      </c>
      <c r="D217">
        <f t="shared" si="56"/>
        <v>17</v>
      </c>
      <c r="E217" s="4">
        <f t="shared" si="43"/>
        <v>726149.5196431682</v>
      </c>
      <c r="F217" s="4">
        <f t="shared" si="54"/>
        <v>532528.1727375807</v>
      </c>
      <c r="G217" s="4">
        <f t="shared" si="44"/>
        <v>0</v>
      </c>
      <c r="H217" s="4">
        <f t="shared" si="45"/>
        <v>3692.1953309805594</v>
      </c>
      <c r="I217" s="4">
        <f t="shared" si="46"/>
        <v>18.410330268103657</v>
      </c>
      <c r="J217" s="4">
        <f t="shared" si="51"/>
        <v>536238.7783988294</v>
      </c>
      <c r="K217" s="4">
        <f t="shared" si="47"/>
        <v>189910.7412443388</v>
      </c>
      <c r="L217" s="4">
        <f t="shared" si="52"/>
        <v>726149.5196431682</v>
      </c>
      <c r="M217" s="4"/>
      <c r="N217" s="22">
        <f t="shared" si="48"/>
        <v>349524.7096101537</v>
      </c>
      <c r="O217" s="22">
        <f t="shared" si="49"/>
        <v>123785.33474113527</v>
      </c>
      <c r="P217" s="22">
        <f t="shared" si="53"/>
        <v>473310.04435128893</v>
      </c>
    </row>
    <row r="218" spans="2:16" ht="12.75">
      <c r="B218">
        <f t="shared" si="55"/>
        <v>209</v>
      </c>
      <c r="C218" s="7">
        <f t="shared" si="50"/>
        <v>17.416666666666668</v>
      </c>
      <c r="D218">
        <f t="shared" si="56"/>
        <v>17</v>
      </c>
      <c r="E218" s="4">
        <f t="shared" si="43"/>
        <v>728234.22136897</v>
      </c>
      <c r="F218" s="4">
        <f t="shared" si="54"/>
        <v>536238.7783988294</v>
      </c>
      <c r="G218" s="4">
        <f t="shared" si="44"/>
        <v>0</v>
      </c>
      <c r="H218" s="4">
        <f t="shared" si="45"/>
        <v>3717.9221968985503</v>
      </c>
      <c r="I218" s="4">
        <f t="shared" si="46"/>
        <v>18.44825253412968</v>
      </c>
      <c r="J218" s="4">
        <f t="shared" si="51"/>
        <v>539975.148848262</v>
      </c>
      <c r="K218" s="4">
        <f t="shared" si="47"/>
        <v>188259.07252070797</v>
      </c>
      <c r="L218" s="4">
        <f t="shared" si="52"/>
        <v>728234.22136897</v>
      </c>
      <c r="M218" s="4"/>
      <c r="N218" s="22">
        <f t="shared" si="48"/>
        <v>351236.61572777975</v>
      </c>
      <c r="O218" s="22">
        <f t="shared" si="49"/>
        <v>122456.52351457646</v>
      </c>
      <c r="P218" s="22">
        <f t="shared" si="53"/>
        <v>473693.1392423562</v>
      </c>
    </row>
    <row r="219" spans="2:16" ht="12.75">
      <c r="B219">
        <f t="shared" si="55"/>
        <v>210</v>
      </c>
      <c r="C219" s="7">
        <f t="shared" si="50"/>
        <v>17.5</v>
      </c>
      <c r="D219">
        <f t="shared" si="56"/>
        <v>17</v>
      </c>
      <c r="E219" s="4">
        <f t="shared" si="43"/>
        <v>730324.9080622857</v>
      </c>
      <c r="F219" s="4">
        <f t="shared" si="54"/>
        <v>539975.148848262</v>
      </c>
      <c r="G219" s="4">
        <f t="shared" si="44"/>
        <v>0</v>
      </c>
      <c r="H219" s="4">
        <f t="shared" si="45"/>
        <v>3743.8276986812834</v>
      </c>
      <c r="I219" s="4">
        <f t="shared" si="46"/>
        <v>18.486252913814695</v>
      </c>
      <c r="J219" s="4">
        <f t="shared" si="51"/>
        <v>543737.4627998571</v>
      </c>
      <c r="K219" s="4">
        <f t="shared" si="47"/>
        <v>186587.4452624286</v>
      </c>
      <c r="L219" s="4">
        <f t="shared" si="52"/>
        <v>730324.9080622857</v>
      </c>
      <c r="M219" s="4"/>
      <c r="N219" s="22">
        <f t="shared" si="48"/>
        <v>352956.8476650178</v>
      </c>
      <c r="O219" s="22">
        <f t="shared" si="49"/>
        <v>121119.69654358193</v>
      </c>
      <c r="P219" s="22">
        <f t="shared" si="53"/>
        <v>474076.5442085997</v>
      </c>
    </row>
    <row r="220" spans="2:16" ht="12.75">
      <c r="B220">
        <f t="shared" si="55"/>
        <v>211</v>
      </c>
      <c r="C220" s="7">
        <f t="shared" si="50"/>
        <v>17.583333333333332</v>
      </c>
      <c r="D220">
        <f t="shared" si="56"/>
        <v>17</v>
      </c>
      <c r="E220" s="4">
        <f t="shared" si="43"/>
        <v>732421.5969053516</v>
      </c>
      <c r="F220" s="4">
        <f t="shared" si="54"/>
        <v>543737.4627998571</v>
      </c>
      <c r="G220" s="4">
        <f t="shared" si="44"/>
        <v>0</v>
      </c>
      <c r="H220" s="4">
        <f t="shared" si="45"/>
        <v>3769.9130754123426</v>
      </c>
      <c r="I220" s="4">
        <f t="shared" si="46"/>
        <v>18.524331568060056</v>
      </c>
      <c r="J220" s="4">
        <f t="shared" si="51"/>
        <v>547525.9002068376</v>
      </c>
      <c r="K220" s="4">
        <f t="shared" si="47"/>
        <v>184895.69669851405</v>
      </c>
      <c r="L220" s="4">
        <f t="shared" si="52"/>
        <v>732421.5969053516</v>
      </c>
      <c r="M220" s="4"/>
      <c r="N220" s="22">
        <f t="shared" si="48"/>
        <v>354685.44591431756</v>
      </c>
      <c r="O220" s="22">
        <f t="shared" si="49"/>
        <v>119774.81358667588</v>
      </c>
      <c r="P220" s="22">
        <f t="shared" si="53"/>
        <v>474460.2595009934</v>
      </c>
    </row>
    <row r="221" spans="2:16" ht="12.75">
      <c r="B221">
        <f t="shared" si="55"/>
        <v>212</v>
      </c>
      <c r="C221" s="7">
        <f t="shared" si="50"/>
        <v>17.666666666666668</v>
      </c>
      <c r="D221">
        <f t="shared" si="56"/>
        <v>17</v>
      </c>
      <c r="E221" s="4">
        <f t="shared" si="43"/>
        <v>734524.3051297312</v>
      </c>
      <c r="F221" s="4">
        <f t="shared" si="54"/>
        <v>547525.9002068376</v>
      </c>
      <c r="G221" s="4">
        <f t="shared" si="44"/>
        <v>0</v>
      </c>
      <c r="H221" s="4">
        <f t="shared" si="45"/>
        <v>3796.179574767407</v>
      </c>
      <c r="I221" s="4">
        <f t="shared" si="46"/>
        <v>18.562488658098545</v>
      </c>
      <c r="J221" s="4">
        <f t="shared" si="51"/>
        <v>551340.642270263</v>
      </c>
      <c r="K221" s="4">
        <f t="shared" si="47"/>
        <v>183183.66285946814</v>
      </c>
      <c r="L221" s="4">
        <f t="shared" si="52"/>
        <v>734524.3051297312</v>
      </c>
      <c r="M221" s="4"/>
      <c r="N221" s="22">
        <f t="shared" si="48"/>
        <v>356422.4511650626</v>
      </c>
      <c r="O221" s="22">
        <f t="shared" si="49"/>
        <v>118421.83420565071</v>
      </c>
      <c r="P221" s="22">
        <f t="shared" si="53"/>
        <v>474844.28537071333</v>
      </c>
    </row>
    <row r="222" spans="2:16" ht="12.75">
      <c r="B222">
        <f t="shared" si="55"/>
        <v>213</v>
      </c>
      <c r="C222" s="7">
        <f t="shared" si="50"/>
        <v>17.75</v>
      </c>
      <c r="D222">
        <f t="shared" si="56"/>
        <v>17</v>
      </c>
      <c r="E222" s="4">
        <f t="shared" si="43"/>
        <v>736633.0500164587</v>
      </c>
      <c r="F222" s="4">
        <f t="shared" si="54"/>
        <v>551340.642270263</v>
      </c>
      <c r="G222" s="4">
        <f t="shared" si="44"/>
        <v>0</v>
      </c>
      <c r="H222" s="4">
        <f t="shared" si="45"/>
        <v>3822.6284530738235</v>
      </c>
      <c r="I222" s="4">
        <f t="shared" si="46"/>
        <v>18.600724345495035</v>
      </c>
      <c r="J222" s="4">
        <f t="shared" si="51"/>
        <v>555181.8714476824</v>
      </c>
      <c r="K222" s="4">
        <f t="shared" si="47"/>
        <v>181451.17856877635</v>
      </c>
      <c r="L222" s="4">
        <f t="shared" si="52"/>
        <v>736633.0500164587</v>
      </c>
      <c r="M222" s="4"/>
      <c r="N222" s="22">
        <f t="shared" si="48"/>
        <v>358167.904304529</v>
      </c>
      <c r="O222" s="22">
        <f t="shared" si="49"/>
        <v>117060.71776461063</v>
      </c>
      <c r="P222" s="22">
        <f t="shared" si="53"/>
        <v>475228.6220691396</v>
      </c>
    </row>
    <row r="223" spans="2:16" ht="12.75">
      <c r="B223">
        <f t="shared" si="55"/>
        <v>214</v>
      </c>
      <c r="C223" s="7">
        <f t="shared" si="50"/>
        <v>17.833333333333332</v>
      </c>
      <c r="D223">
        <f t="shared" si="56"/>
        <v>17</v>
      </c>
      <c r="E223" s="4">
        <f t="shared" si="43"/>
        <v>738747.8488961806</v>
      </c>
      <c r="F223" s="4">
        <f t="shared" si="54"/>
        <v>555181.8714476824</v>
      </c>
      <c r="G223" s="4">
        <f t="shared" si="44"/>
        <v>0</v>
      </c>
      <c r="H223" s="4">
        <f t="shared" si="45"/>
        <v>3849.260975370598</v>
      </c>
      <c r="I223" s="4">
        <f t="shared" si="46"/>
        <v>18.639038792147232</v>
      </c>
      <c r="J223" s="4">
        <f t="shared" si="51"/>
        <v>559049.7714618451</v>
      </c>
      <c r="K223" s="4">
        <f t="shared" si="47"/>
        <v>179698.0774343355</v>
      </c>
      <c r="L223" s="4">
        <f t="shared" si="52"/>
        <v>738747.8488961806</v>
      </c>
      <c r="M223" s="4"/>
      <c r="N223" s="22">
        <f t="shared" si="48"/>
        <v>359921.8464188467</v>
      </c>
      <c r="O223" s="22">
        <f t="shared" si="49"/>
        <v>115691.42342900878</v>
      </c>
      <c r="P223" s="22">
        <f t="shared" si="53"/>
        <v>475613.26984785544</v>
      </c>
    </row>
    <row r="224" spans="2:16" ht="12.75">
      <c r="B224">
        <f t="shared" si="55"/>
        <v>215</v>
      </c>
      <c r="C224" s="7">
        <f t="shared" si="50"/>
        <v>17.916666666666668</v>
      </c>
      <c r="D224">
        <f t="shared" si="56"/>
        <v>17</v>
      </c>
      <c r="E224" s="4">
        <f t="shared" si="43"/>
        <v>740868.7191492975</v>
      </c>
      <c r="F224" s="4">
        <f t="shared" si="54"/>
        <v>559049.7714618451</v>
      </c>
      <c r="G224" s="4">
        <f t="shared" si="44"/>
        <v>0</v>
      </c>
      <c r="H224" s="4">
        <f t="shared" si="45"/>
        <v>3876.0784154687926</v>
      </c>
      <c r="I224" s="4">
        <f t="shared" si="46"/>
        <v>18.677432160286305</v>
      </c>
      <c r="J224" s="4">
        <f t="shared" si="51"/>
        <v>562944.5273094742</v>
      </c>
      <c r="K224" s="4">
        <f t="shared" si="47"/>
        <v>177924.19183982327</v>
      </c>
      <c r="L224" s="4">
        <f t="shared" si="52"/>
        <v>740868.7191492975</v>
      </c>
      <c r="M224" s="4"/>
      <c r="N224" s="22">
        <f t="shared" si="48"/>
        <v>361684.31879396737</v>
      </c>
      <c r="O224" s="22">
        <f t="shared" si="49"/>
        <v>114313.91016468029</v>
      </c>
      <c r="P224" s="22">
        <f t="shared" si="53"/>
        <v>475998.22895864764</v>
      </c>
    </row>
    <row r="225" spans="2:16" ht="12.75">
      <c r="B225">
        <f t="shared" si="55"/>
        <v>216</v>
      </c>
      <c r="C225" s="7">
        <f t="shared" si="50"/>
        <v>18</v>
      </c>
      <c r="D225">
        <f t="shared" si="56"/>
        <v>18</v>
      </c>
      <c r="E225" s="4">
        <f t="shared" si="43"/>
        <v>742995.6782061068</v>
      </c>
      <c r="F225" s="4">
        <f t="shared" si="54"/>
        <v>562944.5273094742</v>
      </c>
      <c r="G225" s="4">
        <f t="shared" si="44"/>
        <v>0</v>
      </c>
      <c r="H225" s="4">
        <f t="shared" si="45"/>
        <v>3903.0820560123543</v>
      </c>
      <c r="I225" s="4">
        <f t="shared" si="46"/>
        <v>18.71590461247759</v>
      </c>
      <c r="J225" s="4">
        <f t="shared" si="51"/>
        <v>566866.325270099</v>
      </c>
      <c r="K225" s="4">
        <f t="shared" si="47"/>
        <v>176129.35293600778</v>
      </c>
      <c r="L225" s="4">
        <f t="shared" si="52"/>
        <v>742995.6782061068</v>
      </c>
      <c r="M225" s="4"/>
      <c r="N225" s="22">
        <f t="shared" si="48"/>
        <v>363455.3629166362</v>
      </c>
      <c r="O225" s="22">
        <f t="shared" si="49"/>
        <v>112928.13673687044</v>
      </c>
      <c r="P225" s="22">
        <f t="shared" si="53"/>
        <v>476383.4996535067</v>
      </c>
    </row>
    <row r="226" spans="2:16" ht="12.75">
      <c r="B226">
        <f t="shared" si="55"/>
        <v>217</v>
      </c>
      <c r="C226" s="7">
        <f t="shared" si="50"/>
        <v>18.083333333333332</v>
      </c>
      <c r="D226">
        <f t="shared" si="56"/>
        <v>18</v>
      </c>
      <c r="E226" s="4">
        <f t="shared" si="43"/>
        <v>745128.7435469483</v>
      </c>
      <c r="F226" s="4">
        <f t="shared" si="54"/>
        <v>566866.325270099</v>
      </c>
      <c r="G226" s="4">
        <f t="shared" si="44"/>
        <v>0</v>
      </c>
      <c r="H226" s="4">
        <f t="shared" si="45"/>
        <v>3930.2731885393528</v>
      </c>
      <c r="I226" s="4">
        <f t="shared" si="46"/>
        <v>18.75445631162129</v>
      </c>
      <c r="J226" s="4">
        <f t="shared" si="51"/>
        <v>570815.3529149499</v>
      </c>
      <c r="K226" s="4">
        <f t="shared" si="47"/>
        <v>174313.39063199842</v>
      </c>
      <c r="L226" s="4">
        <f t="shared" si="52"/>
        <v>745128.7435469483</v>
      </c>
      <c r="M226" s="4"/>
      <c r="N226" s="22">
        <f t="shared" si="48"/>
        <v>365235.0204753681</v>
      </c>
      <c r="O226" s="22">
        <f t="shared" si="49"/>
        <v>111534.06170925953</v>
      </c>
      <c r="P226" s="22">
        <f t="shared" si="53"/>
        <v>476769.0821846276</v>
      </c>
    </row>
    <row r="227" spans="2:16" ht="12.75">
      <c r="B227">
        <f t="shared" si="55"/>
        <v>218</v>
      </c>
      <c r="C227" s="7">
        <f t="shared" si="50"/>
        <v>18.166666666666668</v>
      </c>
      <c r="D227">
        <f t="shared" si="56"/>
        <v>18</v>
      </c>
      <c r="E227" s="4">
        <f t="shared" si="43"/>
        <v>747267.9327023444</v>
      </c>
      <c r="F227" s="4">
        <f t="shared" si="54"/>
        <v>570815.3529149499</v>
      </c>
      <c r="G227" s="4">
        <f t="shared" si="44"/>
        <v>0</v>
      </c>
      <c r="H227" s="4">
        <f t="shared" si="45"/>
        <v>3957.653113543652</v>
      </c>
      <c r="I227" s="4">
        <f t="shared" si="46"/>
        <v>18.79308742095315</v>
      </c>
      <c r="J227" s="4">
        <f t="shared" si="51"/>
        <v>574791.7991159145</v>
      </c>
      <c r="K227" s="4">
        <f t="shared" si="47"/>
        <v>172476.13358642987</v>
      </c>
      <c r="L227" s="4">
        <f t="shared" si="52"/>
        <v>747267.9327023444</v>
      </c>
      <c r="M227" s="4"/>
      <c r="N227" s="22">
        <f t="shared" si="48"/>
        <v>367023.33336142945</v>
      </c>
      <c r="O227" s="22">
        <f t="shared" si="49"/>
        <v>110131.64344297968</v>
      </c>
      <c r="P227" s="22">
        <f t="shared" si="53"/>
        <v>477154.9768044091</v>
      </c>
    </row>
    <row r="228" spans="2:16" ht="12.75">
      <c r="B228">
        <f t="shared" si="55"/>
        <v>219</v>
      </c>
      <c r="C228" s="7">
        <f t="shared" si="50"/>
        <v>18.25</v>
      </c>
      <c r="D228">
        <f t="shared" si="56"/>
        <v>18</v>
      </c>
      <c r="E228" s="4">
        <f t="shared" si="43"/>
        <v>749413.2632531465</v>
      </c>
      <c r="F228" s="4">
        <f t="shared" si="54"/>
        <v>574791.7991159145</v>
      </c>
      <c r="G228" s="4">
        <f t="shared" si="44"/>
        <v>0</v>
      </c>
      <c r="H228" s="4">
        <f t="shared" si="45"/>
        <v>3985.223140537007</v>
      </c>
      <c r="I228" s="4">
        <f t="shared" si="46"/>
        <v>18.831798104045156</v>
      </c>
      <c r="J228" s="4">
        <f t="shared" si="51"/>
        <v>578795.8540545555</v>
      </c>
      <c r="K228" s="4">
        <f t="shared" si="47"/>
        <v>170617.40919859102</v>
      </c>
      <c r="L228" s="4">
        <f t="shared" si="52"/>
        <v>749413.2632531465</v>
      </c>
      <c r="M228" s="4"/>
      <c r="N228" s="22">
        <f t="shared" si="48"/>
        <v>368820.3436698236</v>
      </c>
      <c r="O228" s="22">
        <f t="shared" si="49"/>
        <v>108720.84009563057</v>
      </c>
      <c r="P228" s="22">
        <f t="shared" si="53"/>
        <v>477541.18376545416</v>
      </c>
    </row>
    <row r="229" spans="2:16" ht="12.75">
      <c r="B229">
        <f t="shared" si="55"/>
        <v>220</v>
      </c>
      <c r="C229" s="7">
        <f t="shared" si="50"/>
        <v>18.333333333333332</v>
      </c>
      <c r="D229">
        <f t="shared" si="56"/>
        <v>18</v>
      </c>
      <c r="E229" s="4">
        <f t="shared" si="43"/>
        <v>751564.7528306792</v>
      </c>
      <c r="F229" s="4">
        <f t="shared" si="54"/>
        <v>578795.8540545555</v>
      </c>
      <c r="G229" s="4">
        <f t="shared" si="44"/>
        <v>0</v>
      </c>
      <c r="H229" s="4">
        <f t="shared" si="45"/>
        <v>4012.984588111585</v>
      </c>
      <c r="I229" s="4">
        <f t="shared" si="46"/>
        <v>18.870588524806223</v>
      </c>
      <c r="J229" s="4">
        <f t="shared" si="51"/>
        <v>582827.709231192</v>
      </c>
      <c r="K229" s="4">
        <f t="shared" si="47"/>
        <v>168737.04359948717</v>
      </c>
      <c r="L229" s="4">
        <f t="shared" si="52"/>
        <v>751564.7528306792</v>
      </c>
      <c r="M229" s="4"/>
      <c r="N229" s="22">
        <f t="shared" si="48"/>
        <v>370626.0937002824</v>
      </c>
      <c r="O229" s="22">
        <f t="shared" si="49"/>
        <v>107301.60962028812</v>
      </c>
      <c r="P229" s="22">
        <f t="shared" si="53"/>
        <v>477927.7033205705</v>
      </c>
    </row>
    <row r="230" spans="2:16" ht="12.75">
      <c r="B230">
        <f t="shared" si="55"/>
        <v>221</v>
      </c>
      <c r="C230" s="7">
        <f t="shared" si="50"/>
        <v>18.416666666666668</v>
      </c>
      <c r="D230">
        <f t="shared" si="56"/>
        <v>18</v>
      </c>
      <c r="E230" s="4">
        <f t="shared" si="43"/>
        <v>753722.4191168837</v>
      </c>
      <c r="F230" s="4">
        <f t="shared" si="54"/>
        <v>582827.709231192</v>
      </c>
      <c r="G230" s="4">
        <f t="shared" si="44"/>
        <v>0</v>
      </c>
      <c r="H230" s="4">
        <f t="shared" si="45"/>
        <v>4040.9387840029312</v>
      </c>
      <c r="I230" s="4">
        <f t="shared" si="46"/>
        <v>18.90945884748289</v>
      </c>
      <c r="J230" s="4">
        <f t="shared" si="51"/>
        <v>586887.5574740424</v>
      </c>
      <c r="K230" s="4">
        <f t="shared" si="47"/>
        <v>166834.86164284125</v>
      </c>
      <c r="L230" s="4">
        <f t="shared" si="52"/>
        <v>753722.4191168837</v>
      </c>
      <c r="M230" s="4"/>
      <c r="N230" s="22">
        <f t="shared" si="48"/>
        <v>372440.6259582612</v>
      </c>
      <c r="O230" s="22">
        <f t="shared" si="49"/>
        <v>105873.90976450873</v>
      </c>
      <c r="P230" s="22">
        <f t="shared" si="53"/>
        <v>478314.5357227699</v>
      </c>
    </row>
    <row r="231" spans="2:16" ht="12.75">
      <c r="B231">
        <f t="shared" si="55"/>
        <v>222</v>
      </c>
      <c r="C231" s="7">
        <f t="shared" si="50"/>
        <v>18.5</v>
      </c>
      <c r="D231">
        <f t="shared" si="56"/>
        <v>18</v>
      </c>
      <c r="E231" s="4">
        <f t="shared" si="43"/>
        <v>755886.2798444658</v>
      </c>
      <c r="F231" s="4">
        <f t="shared" si="54"/>
        <v>586887.5574740424</v>
      </c>
      <c r="G231" s="4">
        <f t="shared" si="44"/>
        <v>0</v>
      </c>
      <c r="H231" s="4">
        <f t="shared" si="45"/>
        <v>4069.0870651533605</v>
      </c>
      <c r="I231" s="4">
        <f t="shared" si="46"/>
        <v>18.948409236660037</v>
      </c>
      <c r="J231" s="4">
        <f t="shared" si="51"/>
        <v>590975.5929484324</v>
      </c>
      <c r="K231" s="4">
        <f t="shared" si="47"/>
        <v>164910.68689603335</v>
      </c>
      <c r="L231" s="4">
        <f t="shared" si="52"/>
        <v>755886.2798444658</v>
      </c>
      <c r="M231" s="4"/>
      <c r="N231" s="22">
        <f t="shared" si="48"/>
        <v>374263.98315593996</v>
      </c>
      <c r="O231" s="22">
        <f t="shared" si="49"/>
        <v>104437.69806932977</v>
      </c>
      <c r="P231" s="22">
        <f t="shared" si="53"/>
        <v>478701.68122526974</v>
      </c>
    </row>
    <row r="232" spans="2:16" ht="12.75">
      <c r="B232">
        <f t="shared" si="55"/>
        <v>223</v>
      </c>
      <c r="C232" s="7">
        <f t="shared" si="50"/>
        <v>18.583333333333332</v>
      </c>
      <c r="D232">
        <f t="shared" si="56"/>
        <v>18</v>
      </c>
      <c r="E232" s="4">
        <f t="shared" si="43"/>
        <v>758056.3527970389</v>
      </c>
      <c r="F232" s="4">
        <f t="shared" si="54"/>
        <v>590975.5929484324</v>
      </c>
      <c r="G232" s="4">
        <f t="shared" si="44"/>
        <v>0</v>
      </c>
      <c r="H232" s="4">
        <f t="shared" si="45"/>
        <v>4097.430777775798</v>
      </c>
      <c r="I232" s="4">
        <f t="shared" si="46"/>
        <v>18.987439857261535</v>
      </c>
      <c r="J232" s="4">
        <f t="shared" si="51"/>
        <v>595092.0111660655</v>
      </c>
      <c r="K232" s="4">
        <f t="shared" si="47"/>
        <v>162964.3416309734</v>
      </c>
      <c r="L232" s="4">
        <f t="shared" si="52"/>
        <v>758056.3527970389</v>
      </c>
      <c r="M232" s="4"/>
      <c r="N232" s="22">
        <f t="shared" si="48"/>
        <v>376096.2082132284</v>
      </c>
      <c r="O232" s="22">
        <f t="shared" si="49"/>
        <v>102992.9318682631</v>
      </c>
      <c r="P232" s="22">
        <f t="shared" si="53"/>
        <v>479089.1400814915</v>
      </c>
    </row>
    <row r="233" spans="2:16" ht="12.75">
      <c r="B233">
        <f t="shared" si="55"/>
        <v>224</v>
      </c>
      <c r="C233" s="7">
        <f t="shared" si="50"/>
        <v>18.666666666666668</v>
      </c>
      <c r="D233">
        <f t="shared" si="56"/>
        <v>18</v>
      </c>
      <c r="E233" s="4">
        <f t="shared" si="43"/>
        <v>760232.6558092717</v>
      </c>
      <c r="F233" s="4">
        <f t="shared" si="54"/>
        <v>595092.0111660655</v>
      </c>
      <c r="G233" s="4">
        <f t="shared" si="44"/>
        <v>0</v>
      </c>
      <c r="H233" s="4">
        <f t="shared" si="45"/>
        <v>4125.971277418053</v>
      </c>
      <c r="I233" s="4">
        <f t="shared" si="46"/>
        <v>19.026550874550978</v>
      </c>
      <c r="J233" s="4">
        <f t="shared" si="51"/>
        <v>599237.0089943581</v>
      </c>
      <c r="K233" s="4">
        <f t="shared" si="47"/>
        <v>160995.6468149136</v>
      </c>
      <c r="L233" s="4">
        <f t="shared" si="52"/>
        <v>760232.6558092717</v>
      </c>
      <c r="M233" s="4"/>
      <c r="N233" s="22">
        <f t="shared" si="48"/>
        <v>377937.3442587765</v>
      </c>
      <c r="O233" s="22">
        <f t="shared" si="49"/>
        <v>101539.56828628598</v>
      </c>
      <c r="P233" s="22">
        <f t="shared" si="53"/>
        <v>479476.9125450625</v>
      </c>
    </row>
    <row r="234" spans="2:16" ht="12.75">
      <c r="B234">
        <f t="shared" si="55"/>
        <v>225</v>
      </c>
      <c r="C234" s="7">
        <f t="shared" si="50"/>
        <v>18.75</v>
      </c>
      <c r="D234">
        <f t="shared" si="56"/>
        <v>18</v>
      </c>
      <c r="E234" s="4">
        <f t="shared" si="43"/>
        <v>762415.2067670348</v>
      </c>
      <c r="F234" s="4">
        <f t="shared" si="54"/>
        <v>599237.0089943581</v>
      </c>
      <c r="G234" s="4">
        <f t="shared" si="44"/>
        <v>0</v>
      </c>
      <c r="H234" s="4">
        <f t="shared" si="45"/>
        <v>4154.709929027549</v>
      </c>
      <c r="I234" s="4">
        <f t="shared" si="46"/>
        <v>19.065742454132383</v>
      </c>
      <c r="J234" s="4">
        <f t="shared" si="51"/>
        <v>603410.7846658399</v>
      </c>
      <c r="K234" s="4">
        <f t="shared" si="47"/>
        <v>159004.42210119497</v>
      </c>
      <c r="L234" s="4">
        <f t="shared" si="52"/>
        <v>762415.2067670348</v>
      </c>
      <c r="M234" s="4"/>
      <c r="N234" s="22">
        <f t="shared" si="48"/>
        <v>379787.4346309892</v>
      </c>
      <c r="O234" s="22">
        <f t="shared" si="49"/>
        <v>100077.56423882568</v>
      </c>
      <c r="P234" s="22">
        <f t="shared" si="53"/>
        <v>479864.9988698149</v>
      </c>
    </row>
    <row r="235" spans="2:16" ht="12.75">
      <c r="B235">
        <f t="shared" si="55"/>
        <v>226</v>
      </c>
      <c r="C235" s="7">
        <f t="shared" si="50"/>
        <v>18.833333333333332</v>
      </c>
      <c r="D235">
        <f t="shared" si="56"/>
        <v>18</v>
      </c>
      <c r="E235" s="4">
        <f t="shared" si="43"/>
        <v>764604.0236075468</v>
      </c>
      <c r="F235" s="4">
        <f t="shared" si="54"/>
        <v>603410.7846658399</v>
      </c>
      <c r="G235" s="4">
        <f t="shared" si="44"/>
        <v>0</v>
      </c>
      <c r="H235" s="4">
        <f t="shared" si="45"/>
        <v>4183.648107016489</v>
      </c>
      <c r="I235" s="4">
        <f t="shared" si="46"/>
        <v>19.105014761950883</v>
      </c>
      <c r="J235" s="4">
        <f t="shared" si="51"/>
        <v>607613.5377876182</v>
      </c>
      <c r="K235" s="4">
        <f t="shared" si="47"/>
        <v>156990.48581992858</v>
      </c>
      <c r="L235" s="4">
        <f t="shared" si="52"/>
        <v>764604.0236075468</v>
      </c>
      <c r="M235" s="4"/>
      <c r="N235" s="22">
        <f t="shared" si="48"/>
        <v>381646.52287904697</v>
      </c>
      <c r="O235" s="22">
        <f t="shared" si="49"/>
        <v>98606.8764307394</v>
      </c>
      <c r="P235" s="22">
        <f t="shared" si="53"/>
        <v>480253.3993097864</v>
      </c>
    </row>
    <row r="236" spans="2:16" ht="12.75">
      <c r="B236">
        <f t="shared" si="55"/>
        <v>227</v>
      </c>
      <c r="C236" s="7">
        <f t="shared" si="50"/>
        <v>18.916666666666668</v>
      </c>
      <c r="D236">
        <f t="shared" si="56"/>
        <v>18</v>
      </c>
      <c r="E236" s="4">
        <f t="shared" si="43"/>
        <v>766799.1243195225</v>
      </c>
      <c r="F236" s="4">
        <f t="shared" si="54"/>
        <v>607613.5377876182</v>
      </c>
      <c r="G236" s="4">
        <f t="shared" si="44"/>
        <v>0</v>
      </c>
      <c r="H236" s="4">
        <f t="shared" si="45"/>
        <v>4212.787195327486</v>
      </c>
      <c r="I236" s="4">
        <f t="shared" si="46"/>
        <v>19.144367964293433</v>
      </c>
      <c r="J236" s="4">
        <f t="shared" si="51"/>
        <v>611845.4693509099</v>
      </c>
      <c r="K236" s="4">
        <f t="shared" si="47"/>
        <v>154953.6549686126</v>
      </c>
      <c r="L236" s="4">
        <f t="shared" si="52"/>
        <v>766799.1243195225</v>
      </c>
      <c r="M236" s="4"/>
      <c r="N236" s="22">
        <f t="shared" si="48"/>
        <v>383514.6527639309</v>
      </c>
      <c r="O236" s="22">
        <f t="shared" si="49"/>
        <v>97127.46135528942</v>
      </c>
      <c r="P236" s="22">
        <f t="shared" si="53"/>
        <v>480642.1141192203</v>
      </c>
    </row>
    <row r="237" spans="2:16" ht="12.75">
      <c r="B237">
        <f t="shared" si="55"/>
        <v>228</v>
      </c>
      <c r="C237" s="7">
        <f t="shared" si="50"/>
        <v>19</v>
      </c>
      <c r="D237">
        <f t="shared" si="56"/>
        <v>19</v>
      </c>
      <c r="E237" s="4">
        <f t="shared" si="43"/>
        <v>769000.5269433205</v>
      </c>
      <c r="F237" s="4">
        <f t="shared" si="54"/>
        <v>611845.4693509099</v>
      </c>
      <c r="G237" s="4">
        <f t="shared" si="44"/>
        <v>0</v>
      </c>
      <c r="H237" s="4">
        <f t="shared" si="45"/>
        <v>4242.128587499642</v>
      </c>
      <c r="I237" s="4">
        <f t="shared" si="46"/>
        <v>19.183802227789503</v>
      </c>
      <c r="J237" s="4">
        <f t="shared" si="51"/>
        <v>616106.7817406374</v>
      </c>
      <c r="K237" s="4">
        <f t="shared" si="47"/>
        <v>152893.74520268315</v>
      </c>
      <c r="L237" s="4">
        <f t="shared" si="52"/>
        <v>769000.5269433205</v>
      </c>
      <c r="M237" s="4"/>
      <c r="N237" s="22">
        <f t="shared" si="48"/>
        <v>385391.86825945275</v>
      </c>
      <c r="O237" s="22">
        <f t="shared" si="49"/>
        <v>95639.27529311315</v>
      </c>
      <c r="P237" s="22">
        <f t="shared" si="53"/>
        <v>481031.1435525659</v>
      </c>
    </row>
    <row r="238" spans="2:16" ht="12.75">
      <c r="B238">
        <f t="shared" si="55"/>
        <v>229</v>
      </c>
      <c r="C238" s="7">
        <f t="shared" si="50"/>
        <v>19.083333333333332</v>
      </c>
      <c r="D238">
        <f t="shared" si="56"/>
        <v>19</v>
      </c>
      <c r="E238" s="4">
        <f t="shared" si="43"/>
        <v>771208.2495710913</v>
      </c>
      <c r="F238" s="4">
        <f t="shared" si="54"/>
        <v>616106.7817406374</v>
      </c>
      <c r="G238" s="4">
        <f t="shared" si="44"/>
        <v>0</v>
      </c>
      <c r="H238" s="4">
        <f t="shared" si="45"/>
        <v>4271.6736867350855</v>
      </c>
      <c r="I238" s="4">
        <f t="shared" si="46"/>
        <v>19.223317719411792</v>
      </c>
      <c r="J238" s="4">
        <f t="shared" si="51"/>
        <v>620397.6787450919</v>
      </c>
      <c r="K238" s="4">
        <f t="shared" si="47"/>
        <v>150810.57082599937</v>
      </c>
      <c r="L238" s="4">
        <f t="shared" si="52"/>
        <v>771208.2495710913</v>
      </c>
      <c r="M238" s="4"/>
      <c r="N238" s="22">
        <f t="shared" si="48"/>
        <v>387278.21355328994</v>
      </c>
      <c r="O238" s="22">
        <f t="shared" si="49"/>
        <v>94142.27431118833</v>
      </c>
      <c r="P238" s="22">
        <f t="shared" si="53"/>
        <v>481420.48786447826</v>
      </c>
    </row>
    <row r="239" spans="2:16" ht="12.75">
      <c r="B239">
        <f t="shared" si="55"/>
        <v>230</v>
      </c>
      <c r="C239" s="7">
        <f t="shared" si="50"/>
        <v>19.166666666666668</v>
      </c>
      <c r="D239">
        <f t="shared" si="56"/>
        <v>19</v>
      </c>
      <c r="E239" s="4">
        <f t="shared" si="43"/>
        <v>773422.3103469264</v>
      </c>
      <c r="F239" s="4">
        <f t="shared" si="54"/>
        <v>620397.6787450919</v>
      </c>
      <c r="G239" s="4">
        <f t="shared" si="44"/>
        <v>0</v>
      </c>
      <c r="H239" s="4">
        <f t="shared" si="45"/>
        <v>4301.42390596597</v>
      </c>
      <c r="I239" s="4">
        <f t="shared" si="46"/>
        <v>19.262914606476947</v>
      </c>
      <c r="J239" s="4">
        <f t="shared" si="51"/>
        <v>624718.3655656644</v>
      </c>
      <c r="K239" s="4">
        <f t="shared" si="47"/>
        <v>148703.94478126208</v>
      </c>
      <c r="L239" s="4">
        <f t="shared" si="52"/>
        <v>773422.3103469264</v>
      </c>
      <c r="M239" s="4"/>
      <c r="N239" s="22">
        <f t="shared" si="48"/>
        <v>389173.73304802564</v>
      </c>
      <c r="O239" s="22">
        <f t="shared" si="49"/>
        <v>92636.41426179318</v>
      </c>
      <c r="P239" s="22">
        <f t="shared" si="53"/>
        <v>481810.1473098188</v>
      </c>
    </row>
    <row r="240" spans="2:16" ht="12.75">
      <c r="B240">
        <f t="shared" si="55"/>
        <v>231</v>
      </c>
      <c r="C240" s="7">
        <f t="shared" si="50"/>
        <v>19.25</v>
      </c>
      <c r="D240">
        <f t="shared" si="56"/>
        <v>19</v>
      </c>
      <c r="E240" s="4">
        <f t="shared" si="43"/>
        <v>775642.7274670067</v>
      </c>
      <c r="F240" s="4">
        <f t="shared" si="54"/>
        <v>624718.3655656644</v>
      </c>
      <c r="G240" s="4">
        <f t="shared" si="44"/>
        <v>0</v>
      </c>
      <c r="H240" s="4">
        <f t="shared" si="45"/>
        <v>4331.38066792194</v>
      </c>
      <c r="I240" s="4">
        <f t="shared" si="46"/>
        <v>19.302593056646256</v>
      </c>
      <c r="J240" s="4">
        <f t="shared" si="51"/>
        <v>629069.048826643</v>
      </c>
      <c r="K240" s="4">
        <f t="shared" si="47"/>
        <v>146573.67864036362</v>
      </c>
      <c r="L240" s="4">
        <f t="shared" si="52"/>
        <v>775642.7274670067</v>
      </c>
      <c r="M240" s="4"/>
      <c r="N240" s="22">
        <f t="shared" si="48"/>
        <v>391078.47136219393</v>
      </c>
      <c r="O240" s="22">
        <f t="shared" si="49"/>
        <v>91121.65078146046</v>
      </c>
      <c r="P240" s="22">
        <f t="shared" si="53"/>
        <v>482200.1221436544</v>
      </c>
    </row>
    <row r="241" spans="2:16" ht="12.75">
      <c r="B241">
        <f t="shared" si="55"/>
        <v>232</v>
      </c>
      <c r="C241" s="7">
        <f t="shared" si="50"/>
        <v>19.333333333333332</v>
      </c>
      <c r="D241">
        <f t="shared" si="56"/>
        <v>19</v>
      </c>
      <c r="E241" s="4">
        <f t="shared" si="43"/>
        <v>777869.5191797528</v>
      </c>
      <c r="F241" s="4">
        <f t="shared" si="54"/>
        <v>629069.048826643</v>
      </c>
      <c r="G241" s="4">
        <f t="shared" si="44"/>
        <v>0</v>
      </c>
      <c r="H241" s="4">
        <f t="shared" si="45"/>
        <v>4361.545405198058</v>
      </c>
      <c r="I241" s="4">
        <f t="shared" si="46"/>
        <v>19.342353237926346</v>
      </c>
      <c r="J241" s="4">
        <f t="shared" si="51"/>
        <v>633449.936585079</v>
      </c>
      <c r="K241" s="4">
        <f t="shared" si="47"/>
        <v>144419.58259467385</v>
      </c>
      <c r="L241" s="4">
        <f t="shared" si="52"/>
        <v>777869.5191797528</v>
      </c>
      <c r="M241" s="4"/>
      <c r="N241" s="22">
        <f t="shared" si="48"/>
        <v>392992.47333133064</v>
      </c>
      <c r="O241" s="22">
        <f t="shared" si="49"/>
        <v>89597.93928992898</v>
      </c>
      <c r="P241" s="22">
        <f t="shared" si="53"/>
        <v>482590.41262125963</v>
      </c>
    </row>
    <row r="242" spans="2:16" ht="12.75">
      <c r="B242">
        <f t="shared" si="55"/>
        <v>233</v>
      </c>
      <c r="C242" s="7">
        <f t="shared" si="50"/>
        <v>19.416666666666668</v>
      </c>
      <c r="D242">
        <f t="shared" si="56"/>
        <v>19</v>
      </c>
      <c r="E242" s="4">
        <f t="shared" si="43"/>
        <v>780102.7037859746</v>
      </c>
      <c r="F242" s="4">
        <f t="shared" si="54"/>
        <v>633449.936585079</v>
      </c>
      <c r="G242" s="4">
        <f t="shared" si="44"/>
        <v>0</v>
      </c>
      <c r="H242" s="4">
        <f t="shared" si="45"/>
        <v>4391.919560323214</v>
      </c>
      <c r="I242" s="4">
        <f t="shared" si="46"/>
        <v>19.382195318669943</v>
      </c>
      <c r="J242" s="4">
        <f t="shared" si="51"/>
        <v>637861.2383407209</v>
      </c>
      <c r="K242" s="4">
        <f t="shared" si="47"/>
        <v>142241.46544525377</v>
      </c>
      <c r="L242" s="4">
        <f t="shared" si="52"/>
        <v>780102.7037859746</v>
      </c>
      <c r="M242" s="4"/>
      <c r="N242" s="22">
        <f t="shared" si="48"/>
        <v>394915.78400902794</v>
      </c>
      <c r="O242" s="22">
        <f t="shared" si="49"/>
        <v>88065.23498908673</v>
      </c>
      <c r="P242" s="22">
        <f t="shared" si="53"/>
        <v>482981.0189981147</v>
      </c>
    </row>
    <row r="243" spans="2:16" ht="12.75">
      <c r="B243">
        <f t="shared" si="55"/>
        <v>234</v>
      </c>
      <c r="C243" s="7">
        <f t="shared" si="50"/>
        <v>19.5</v>
      </c>
      <c r="D243">
        <f t="shared" si="56"/>
        <v>19</v>
      </c>
      <c r="E243" s="4">
        <f t="shared" si="43"/>
        <v>782342.2996390219</v>
      </c>
      <c r="F243" s="4">
        <f t="shared" si="54"/>
        <v>637861.2383407209</v>
      </c>
      <c r="G243" s="4">
        <f t="shared" si="44"/>
        <v>0</v>
      </c>
      <c r="H243" s="4">
        <f t="shared" si="45"/>
        <v>4422.504585828998</v>
      </c>
      <c r="I243" s="4">
        <f t="shared" si="46"/>
        <v>19.42211946757651</v>
      </c>
      <c r="J243" s="4">
        <f t="shared" si="51"/>
        <v>642303.1650460174</v>
      </c>
      <c r="K243" s="4">
        <f t="shared" si="47"/>
        <v>140039.13459300448</v>
      </c>
      <c r="L243" s="4">
        <f t="shared" si="52"/>
        <v>782342.2996390219</v>
      </c>
      <c r="M243" s="4"/>
      <c r="N243" s="22">
        <f t="shared" si="48"/>
        <v>396848.4486679952</v>
      </c>
      <c r="O243" s="22">
        <f t="shared" si="49"/>
        <v>86523.49286191176</v>
      </c>
      <c r="P243" s="22">
        <f t="shared" si="53"/>
        <v>483371.941529907</v>
      </c>
    </row>
    <row r="244" spans="2:16" ht="12.75">
      <c r="B244">
        <f t="shared" si="55"/>
        <v>235</v>
      </c>
      <c r="C244" s="7">
        <f t="shared" si="50"/>
        <v>19.583333333333332</v>
      </c>
      <c r="D244">
        <f t="shared" si="56"/>
        <v>19</v>
      </c>
      <c r="E244" s="4">
        <f t="shared" si="43"/>
        <v>784588.325144935</v>
      </c>
      <c r="F244" s="4">
        <f t="shared" si="54"/>
        <v>642303.1650460174</v>
      </c>
      <c r="G244" s="4">
        <f t="shared" si="44"/>
        <v>0</v>
      </c>
      <c r="H244" s="4">
        <f t="shared" si="45"/>
        <v>4453.301944319053</v>
      </c>
      <c r="I244" s="4">
        <f t="shared" si="46"/>
        <v>19.462125853693045</v>
      </c>
      <c r="J244" s="4">
        <f t="shared" si="51"/>
        <v>646775.9291161901</v>
      </c>
      <c r="K244" s="4">
        <f t="shared" si="47"/>
        <v>137812.396028745</v>
      </c>
      <c r="L244" s="4">
        <f t="shared" si="52"/>
        <v>784588.325144935</v>
      </c>
      <c r="M244" s="4"/>
      <c r="N244" s="22">
        <f t="shared" si="48"/>
        <v>398790.51280112495</v>
      </c>
      <c r="O244" s="22">
        <f t="shared" si="49"/>
        <v>84972.6676714061</v>
      </c>
      <c r="P244" s="22">
        <f t="shared" si="53"/>
        <v>483763.18047253106</v>
      </c>
    </row>
    <row r="245" spans="2:16" ht="12.75">
      <c r="B245">
        <f t="shared" si="55"/>
        <v>236</v>
      </c>
      <c r="C245" s="7">
        <f t="shared" si="50"/>
        <v>19.666666666666668</v>
      </c>
      <c r="D245">
        <f t="shared" si="56"/>
        <v>19</v>
      </c>
      <c r="E245" s="4">
        <f t="shared" si="43"/>
        <v>786840.7987625963</v>
      </c>
      <c r="F245" s="4">
        <f t="shared" si="54"/>
        <v>646775.9291161901</v>
      </c>
      <c r="G245" s="4">
        <f t="shared" si="44"/>
        <v>0</v>
      </c>
      <c r="H245" s="4">
        <f t="shared" si="45"/>
        <v>4484.313108538918</v>
      </c>
      <c r="I245" s="4">
        <f t="shared" si="46"/>
        <v>19.502214646414725</v>
      </c>
      <c r="J245" s="4">
        <f t="shared" si="51"/>
        <v>651279.7444393754</v>
      </c>
      <c r="K245" s="4">
        <f t="shared" si="47"/>
        <v>135561.05432322097</v>
      </c>
      <c r="L245" s="4">
        <f t="shared" si="52"/>
        <v>786840.7987625963</v>
      </c>
      <c r="M245" s="4"/>
      <c r="N245" s="22">
        <f t="shared" si="48"/>
        <v>400742.02212256315</v>
      </c>
      <c r="O245" s="22">
        <f t="shared" si="49"/>
        <v>83412.71395952506</v>
      </c>
      <c r="P245" s="22">
        <f t="shared" si="53"/>
        <v>484154.7360820882</v>
      </c>
    </row>
    <row r="246" spans="2:16" ht="12.75">
      <c r="B246">
        <f t="shared" si="55"/>
        <v>237</v>
      </c>
      <c r="C246" s="7">
        <f t="shared" si="50"/>
        <v>19.75</v>
      </c>
      <c r="D246">
        <f t="shared" si="56"/>
        <v>19</v>
      </c>
      <c r="E246" s="4">
        <f t="shared" si="43"/>
        <v>789099.7390038808</v>
      </c>
      <c r="F246" s="4">
        <f t="shared" si="54"/>
        <v>651279.7444393754</v>
      </c>
      <c r="G246" s="4">
        <f t="shared" si="44"/>
        <v>0</v>
      </c>
      <c r="H246" s="4">
        <f t="shared" si="45"/>
        <v>4515.539561446336</v>
      </c>
      <c r="I246" s="4">
        <f t="shared" si="46"/>
        <v>19.54238601548567</v>
      </c>
      <c r="J246" s="4">
        <f t="shared" si="51"/>
        <v>655814.8263868372</v>
      </c>
      <c r="K246" s="4">
        <f t="shared" si="47"/>
        <v>133284.9126170436</v>
      </c>
      <c r="L246" s="4">
        <f t="shared" si="52"/>
        <v>789099.7390038808</v>
      </c>
      <c r="M246" s="4"/>
      <c r="N246" s="22">
        <f t="shared" si="48"/>
        <v>402703.02256878564</v>
      </c>
      <c r="O246" s="22">
        <f t="shared" si="49"/>
        <v>81843.58604610105</v>
      </c>
      <c r="P246" s="22">
        <f t="shared" si="53"/>
        <v>484546.6086148867</v>
      </c>
    </row>
    <row r="247" spans="2:16" ht="12.75">
      <c r="B247">
        <f t="shared" si="55"/>
        <v>238</v>
      </c>
      <c r="C247" s="7">
        <f t="shared" si="50"/>
        <v>19.833333333333332</v>
      </c>
      <c r="D247">
        <f t="shared" si="56"/>
        <v>19</v>
      </c>
      <c r="E247" s="4">
        <f t="shared" si="43"/>
        <v>791365.1644338109</v>
      </c>
      <c r="F247" s="4">
        <f t="shared" si="54"/>
        <v>655814.8263868372</v>
      </c>
      <c r="G247" s="4">
        <f t="shared" si="44"/>
        <v>0</v>
      </c>
      <c r="H247" s="4">
        <f t="shared" si="45"/>
        <v>4546.982796282071</v>
      </c>
      <c r="I247" s="4">
        <f t="shared" si="46"/>
        <v>19.582640130999636</v>
      </c>
      <c r="J247" s="4">
        <f t="shared" si="51"/>
        <v>660381.3918232502</v>
      </c>
      <c r="K247" s="4">
        <f t="shared" si="47"/>
        <v>130983.77261056064</v>
      </c>
      <c r="L247" s="4">
        <f t="shared" si="52"/>
        <v>791365.1644338109</v>
      </c>
      <c r="M247" s="4"/>
      <c r="N247" s="22">
        <f t="shared" si="48"/>
        <v>404673.5602996794</v>
      </c>
      <c r="O247" s="22">
        <f t="shared" si="49"/>
        <v>80265.23802776392</v>
      </c>
      <c r="P247" s="22">
        <f t="shared" si="53"/>
        <v>484938.7983274433</v>
      </c>
    </row>
    <row r="248" spans="2:16" ht="12.75">
      <c r="B248">
        <f t="shared" si="55"/>
        <v>239</v>
      </c>
      <c r="C248" s="7">
        <f t="shared" si="50"/>
        <v>19.916666666666668</v>
      </c>
      <c r="D248">
        <f t="shared" si="56"/>
        <v>19</v>
      </c>
      <c r="E248" s="4">
        <f t="shared" si="43"/>
        <v>793637.0936707059</v>
      </c>
      <c r="F248" s="4">
        <f t="shared" si="54"/>
        <v>660381.3918232502</v>
      </c>
      <c r="G248" s="4">
        <f t="shared" si="44"/>
        <v>0</v>
      </c>
      <c r="H248" s="4">
        <f t="shared" si="45"/>
        <v>4578.644316641201</v>
      </c>
      <c r="I248" s="4">
        <f t="shared" si="46"/>
        <v>19.622977163400744</v>
      </c>
      <c r="J248" s="4">
        <f t="shared" si="51"/>
        <v>664979.6591170548</v>
      </c>
      <c r="K248" s="4">
        <f t="shared" si="47"/>
        <v>128657.43455365114</v>
      </c>
      <c r="L248" s="4">
        <f t="shared" si="52"/>
        <v>793637.0936707059</v>
      </c>
      <c r="M248" s="4"/>
      <c r="N248" s="22">
        <f t="shared" si="48"/>
        <v>406653.6816996291</v>
      </c>
      <c r="O248" s="22">
        <f t="shared" si="49"/>
        <v>78677.62377685259</v>
      </c>
      <c r="P248" s="22">
        <f t="shared" si="53"/>
        <v>485331.3054764817</v>
      </c>
    </row>
    <row r="249" spans="2:16" ht="12.75">
      <c r="B249">
        <f t="shared" si="55"/>
        <v>240</v>
      </c>
      <c r="C249" s="7">
        <f t="shared" si="50"/>
        <v>20</v>
      </c>
      <c r="D249">
        <f t="shared" si="56"/>
        <v>20</v>
      </c>
      <c r="E249" s="4">
        <f t="shared" si="43"/>
        <v>795915.5453863366</v>
      </c>
      <c r="F249" s="4">
        <f t="shared" si="54"/>
        <v>664979.6591170548</v>
      </c>
      <c r="G249" s="4">
        <f t="shared" si="44"/>
        <v>0</v>
      </c>
      <c r="H249" s="4">
        <f t="shared" si="45"/>
        <v>4610.525636544913</v>
      </c>
      <c r="I249" s="4">
        <f t="shared" si="46"/>
        <v>19.663397283484212</v>
      </c>
      <c r="J249" s="4">
        <f t="shared" si="51"/>
        <v>669609.8481508832</v>
      </c>
      <c r="K249" s="4">
        <f t="shared" si="47"/>
        <v>126305.69723545341</v>
      </c>
      <c r="L249" s="4">
        <f t="shared" si="52"/>
        <v>795915.5453863366</v>
      </c>
      <c r="M249" s="4"/>
      <c r="N249" s="22">
        <f t="shared" si="48"/>
        <v>408643.43337860884</v>
      </c>
      <c r="O249" s="22">
        <f t="shared" si="49"/>
        <v>77080.69694032421</v>
      </c>
      <c r="P249" s="22">
        <f t="shared" si="53"/>
        <v>485724.13031893305</v>
      </c>
    </row>
    <row r="250" spans="2:16" ht="12.75">
      <c r="B250">
        <f t="shared" si="55"/>
        <v>241</v>
      </c>
      <c r="C250" s="7">
        <f t="shared" si="50"/>
        <v>20.083333333333332</v>
      </c>
      <c r="D250">
        <f t="shared" si="56"/>
        <v>20</v>
      </c>
      <c r="E250" s="4">
        <f t="shared" si="43"/>
        <v>798200.5383060797</v>
      </c>
      <c r="F250" s="4">
        <f t="shared" si="54"/>
        <v>669609.8481508832</v>
      </c>
      <c r="G250" s="4">
        <f t="shared" si="44"/>
        <v>0</v>
      </c>
      <c r="H250" s="4">
        <f t="shared" si="45"/>
        <v>4642.62828051279</v>
      </c>
      <c r="I250" s="4">
        <f t="shared" si="46"/>
        <v>19.70390066239706</v>
      </c>
      <c r="J250" s="4">
        <f t="shared" si="51"/>
        <v>674272.1803320583</v>
      </c>
      <c r="K250" s="4">
        <f t="shared" si="47"/>
        <v>123928.35797402135</v>
      </c>
      <c r="L250" s="4">
        <f t="shared" si="52"/>
        <v>798200.5383060797</v>
      </c>
      <c r="M250" s="4"/>
      <c r="N250" s="22">
        <f t="shared" si="48"/>
        <v>410642.86217327917</v>
      </c>
      <c r="O250" s="22">
        <f t="shared" si="49"/>
        <v>75474.41093865824</v>
      </c>
      <c r="P250" s="22">
        <f t="shared" si="53"/>
        <v>486117.2731119374</v>
      </c>
    </row>
    <row r="251" spans="2:16" ht="12.75">
      <c r="B251">
        <f t="shared" si="55"/>
        <v>242</v>
      </c>
      <c r="C251" s="7">
        <f t="shared" si="50"/>
        <v>20.166666666666668</v>
      </c>
      <c r="D251">
        <f t="shared" si="56"/>
        <v>20</v>
      </c>
      <c r="E251" s="4">
        <f t="shared" si="43"/>
        <v>800492.0912090685</v>
      </c>
      <c r="F251" s="4">
        <f t="shared" si="54"/>
        <v>674272.1803320583</v>
      </c>
      <c r="G251" s="4">
        <f t="shared" si="44"/>
        <v>0</v>
      </c>
      <c r="H251" s="4">
        <f t="shared" si="45"/>
        <v>4674.953783635604</v>
      </c>
      <c r="I251" s="4">
        <f t="shared" si="46"/>
        <v>19.74448747163885</v>
      </c>
      <c r="J251" s="4">
        <f t="shared" si="51"/>
        <v>678966.8786031656</v>
      </c>
      <c r="K251" s="4">
        <f t="shared" si="47"/>
        <v>121525.21260590293</v>
      </c>
      <c r="L251" s="4">
        <f t="shared" si="52"/>
        <v>800492.0912090685</v>
      </c>
      <c r="M251" s="4"/>
      <c r="N251" s="22">
        <f t="shared" si="48"/>
        <v>412652.01514809</v>
      </c>
      <c r="O251" s="22">
        <f t="shared" si="49"/>
        <v>73858.71896475174</v>
      </c>
      <c r="P251" s="22">
        <f t="shared" si="53"/>
        <v>486510.7341128418</v>
      </c>
    </row>
    <row r="252" spans="2:16" ht="12.75">
      <c r="B252">
        <f t="shared" si="55"/>
        <v>243</v>
      </c>
      <c r="C252" s="7">
        <f t="shared" si="50"/>
        <v>20.25</v>
      </c>
      <c r="D252">
        <f t="shared" si="56"/>
        <v>20</v>
      </c>
      <c r="E252" s="4">
        <f t="shared" si="43"/>
        <v>802790.2229283517</v>
      </c>
      <c r="F252" s="4">
        <f t="shared" si="54"/>
        <v>678966.8786031656</v>
      </c>
      <c r="G252" s="4">
        <f t="shared" si="44"/>
        <v>0</v>
      </c>
      <c r="H252" s="4">
        <f t="shared" si="45"/>
        <v>4707.503691648615</v>
      </c>
      <c r="I252" s="4">
        <f t="shared" si="46"/>
        <v>19.78515788306238</v>
      </c>
      <c r="J252" s="4">
        <f t="shared" si="51"/>
        <v>683694.1674526973</v>
      </c>
      <c r="K252" s="4">
        <f t="shared" si="47"/>
        <v>119096.05547565443</v>
      </c>
      <c r="L252" s="4">
        <f t="shared" si="52"/>
        <v>802790.2229283517</v>
      </c>
      <c r="M252" s="4"/>
      <c r="N252" s="22">
        <f t="shared" si="48"/>
        <v>414670.93959638843</v>
      </c>
      <c r="O252" s="22">
        <f t="shared" si="49"/>
        <v>72233.57398281457</v>
      </c>
      <c r="P252" s="22">
        <f t="shared" si="53"/>
        <v>486904.513579203</v>
      </c>
    </row>
    <row r="253" spans="2:16" ht="12.75">
      <c r="B253">
        <f t="shared" si="55"/>
        <v>244</v>
      </c>
      <c r="C253" s="7">
        <f t="shared" si="50"/>
        <v>20.333333333333332</v>
      </c>
      <c r="D253">
        <f t="shared" si="56"/>
        <v>20</v>
      </c>
      <c r="E253" s="4">
        <f t="shared" si="43"/>
        <v>805094.9523510442</v>
      </c>
      <c r="F253" s="4">
        <f t="shared" si="54"/>
        <v>683694.1674526973</v>
      </c>
      <c r="G253" s="4">
        <f t="shared" si="44"/>
        <v>0</v>
      </c>
      <c r="H253" s="4">
        <f t="shared" si="45"/>
        <v>4740.279561005368</v>
      </c>
      <c r="I253" s="4">
        <f t="shared" si="46"/>
        <v>19.82591206887448</v>
      </c>
      <c r="J253" s="4">
        <f t="shared" si="51"/>
        <v>688454.2729257715</v>
      </c>
      <c r="K253" s="4">
        <f t="shared" si="47"/>
        <v>116640.67942527262</v>
      </c>
      <c r="L253" s="4">
        <f t="shared" si="52"/>
        <v>805094.9523510442</v>
      </c>
      <c r="M253" s="4"/>
      <c r="N253" s="22">
        <f t="shared" si="48"/>
        <v>416699.6830415309</v>
      </c>
      <c r="O253" s="22">
        <f t="shared" si="49"/>
        <v>70598.92872725385</v>
      </c>
      <c r="P253" s="22">
        <f t="shared" si="53"/>
        <v>487298.61176878476</v>
      </c>
    </row>
    <row r="254" spans="2:16" ht="12.75">
      <c r="B254">
        <f t="shared" si="55"/>
        <v>245</v>
      </c>
      <c r="C254" s="7">
        <f t="shared" si="50"/>
        <v>20.416666666666668</v>
      </c>
      <c r="D254">
        <f t="shared" si="56"/>
        <v>20</v>
      </c>
      <c r="E254" s="4">
        <f t="shared" si="43"/>
        <v>807406.2984184836</v>
      </c>
      <c r="F254" s="4">
        <f t="shared" si="54"/>
        <v>688454.2729257715</v>
      </c>
      <c r="G254" s="4">
        <f t="shared" si="44"/>
        <v>0</v>
      </c>
      <c r="H254" s="4">
        <f t="shared" si="45"/>
        <v>4773.282958952016</v>
      </c>
      <c r="I254" s="4">
        <f t="shared" si="46"/>
        <v>19.866750201636656</v>
      </c>
      <c r="J254" s="4">
        <f t="shared" si="51"/>
        <v>693247.4226349252</v>
      </c>
      <c r="K254" s="4">
        <f t="shared" si="47"/>
        <v>114158.87578355835</v>
      </c>
      <c r="L254" s="4">
        <f t="shared" si="52"/>
        <v>807406.2984184836</v>
      </c>
      <c r="M254" s="4"/>
      <c r="N254" s="22">
        <f t="shared" si="48"/>
        <v>418738.29323800385</v>
      </c>
      <c r="O254" s="22">
        <f t="shared" si="49"/>
        <v>68954.7357015565</v>
      </c>
      <c r="P254" s="22">
        <f t="shared" si="53"/>
        <v>487693.02893956035</v>
      </c>
    </row>
    <row r="255" spans="2:16" ht="12.75">
      <c r="B255">
        <f t="shared" si="55"/>
        <v>246</v>
      </c>
      <c r="C255" s="7">
        <f t="shared" si="50"/>
        <v>20.5</v>
      </c>
      <c r="D255">
        <f t="shared" si="56"/>
        <v>20</v>
      </c>
      <c r="E255" s="4">
        <f t="shared" si="43"/>
        <v>809724.2801263876</v>
      </c>
      <c r="F255" s="4">
        <f t="shared" si="54"/>
        <v>693247.4226349252</v>
      </c>
      <c r="G255" s="4">
        <f t="shared" si="44"/>
        <v>0</v>
      </c>
      <c r="H255" s="4">
        <f t="shared" si="45"/>
        <v>4806.515463602148</v>
      </c>
      <c r="I255" s="4">
        <f t="shared" si="46"/>
        <v>19.907672454265896</v>
      </c>
      <c r="J255" s="4">
        <f t="shared" si="51"/>
        <v>698073.8457709816</v>
      </c>
      <c r="K255" s="4">
        <f t="shared" si="47"/>
        <v>111650.43435540597</v>
      </c>
      <c r="L255" s="4">
        <f t="shared" si="52"/>
        <v>809724.2801263876</v>
      </c>
      <c r="M255" s="4"/>
      <c r="N255" s="22">
        <f t="shared" si="48"/>
        <v>420786.81817254564</v>
      </c>
      <c r="O255" s="22">
        <f t="shared" si="49"/>
        <v>67300.947177166</v>
      </c>
      <c r="P255" s="22">
        <f t="shared" si="53"/>
        <v>488087.76534971164</v>
      </c>
    </row>
    <row r="256" spans="2:16" ht="12.75">
      <c r="B256">
        <f t="shared" si="55"/>
        <v>247</v>
      </c>
      <c r="C256" s="7">
        <f t="shared" si="50"/>
        <v>20.583333333333332</v>
      </c>
      <c r="D256">
        <f t="shared" si="56"/>
        <v>20</v>
      </c>
      <c r="E256" s="4">
        <f t="shared" si="43"/>
        <v>812048.9165250079</v>
      </c>
      <c r="F256" s="4">
        <f t="shared" si="54"/>
        <v>698073.8457709816</v>
      </c>
      <c r="G256" s="4">
        <f t="shared" si="44"/>
        <v>0</v>
      </c>
      <c r="H256" s="4">
        <f t="shared" si="45"/>
        <v>4839.978664012139</v>
      </c>
      <c r="I256" s="4">
        <f t="shared" si="46"/>
        <v>19.94867900003534</v>
      </c>
      <c r="J256" s="4">
        <f t="shared" si="51"/>
        <v>702933.7731139938</v>
      </c>
      <c r="K256" s="4">
        <f t="shared" si="47"/>
        <v>109115.14341101411</v>
      </c>
      <c r="L256" s="4">
        <f t="shared" si="52"/>
        <v>812048.9165250079</v>
      </c>
      <c r="M256" s="4"/>
      <c r="N256" s="22">
        <f t="shared" si="48"/>
        <v>422845.3060652779</v>
      </c>
      <c r="O256" s="22">
        <f t="shared" si="49"/>
        <v>65637.51519235181</v>
      </c>
      <c r="P256" s="22">
        <f t="shared" si="53"/>
        <v>488482.8212576297</v>
      </c>
    </row>
    <row r="257" spans="2:16" ht="12.75">
      <c r="B257">
        <f t="shared" si="55"/>
        <v>248</v>
      </c>
      <c r="C257" s="7">
        <f t="shared" si="50"/>
        <v>20.666666666666668</v>
      </c>
      <c r="D257">
        <f t="shared" si="56"/>
        <v>20</v>
      </c>
      <c r="E257" s="4">
        <f t="shared" si="43"/>
        <v>814380.226719287</v>
      </c>
      <c r="F257" s="4">
        <f t="shared" si="54"/>
        <v>702933.7731139938</v>
      </c>
      <c r="G257" s="4">
        <f t="shared" si="44"/>
        <v>0</v>
      </c>
      <c r="H257" s="4">
        <f t="shared" si="45"/>
        <v>4873.674160257024</v>
      </c>
      <c r="I257" s="4">
        <f t="shared" si="46"/>
        <v>19.989770012575068</v>
      </c>
      <c r="J257" s="4">
        <f t="shared" si="51"/>
        <v>707827.4370442634</v>
      </c>
      <c r="K257" s="4">
        <f t="shared" si="47"/>
        <v>106552.78967502364</v>
      </c>
      <c r="L257" s="4">
        <f t="shared" si="52"/>
        <v>814380.226719287</v>
      </c>
      <c r="M257" s="4"/>
      <c r="N257" s="22">
        <f t="shared" si="48"/>
        <v>424913.8053708392</v>
      </c>
      <c r="O257" s="22">
        <f t="shared" si="49"/>
        <v>63964.39155107473</v>
      </c>
      <c r="P257" s="22">
        <f t="shared" si="53"/>
        <v>488878.19692191394</v>
      </c>
    </row>
    <row r="258" spans="2:16" ht="12.75">
      <c r="B258">
        <f t="shared" si="55"/>
        <v>249</v>
      </c>
      <c r="C258" s="7">
        <f t="shared" si="50"/>
        <v>20.75</v>
      </c>
      <c r="D258">
        <f t="shared" si="56"/>
        <v>20</v>
      </c>
      <c r="E258" s="4">
        <f t="shared" si="43"/>
        <v>816718.2298690167</v>
      </c>
      <c r="F258" s="4">
        <f t="shared" si="54"/>
        <v>707827.4370442634</v>
      </c>
      <c r="G258" s="4">
        <f t="shared" si="44"/>
        <v>0</v>
      </c>
      <c r="H258" s="4">
        <f t="shared" si="45"/>
        <v>4907.603563506892</v>
      </c>
      <c r="I258" s="4">
        <f t="shared" si="46"/>
        <v>20.030945665872782</v>
      </c>
      <c r="J258" s="4">
        <f t="shared" si="51"/>
        <v>712755.0715534361</v>
      </c>
      <c r="K258" s="4">
        <f t="shared" si="47"/>
        <v>103963.15831558057</v>
      </c>
      <c r="L258" s="4">
        <f t="shared" si="52"/>
        <v>816718.2298690167</v>
      </c>
      <c r="M258" s="4"/>
      <c r="N258" s="22">
        <f t="shared" si="48"/>
        <v>426992.36477952683</v>
      </c>
      <c r="O258" s="22">
        <f t="shared" si="49"/>
        <v>62281.527821847274</v>
      </c>
      <c r="P258" s="22">
        <f t="shared" si="53"/>
        <v>489273.89260137413</v>
      </c>
    </row>
    <row r="259" spans="2:16" ht="12.75">
      <c r="B259">
        <f t="shared" si="55"/>
        <v>250</v>
      </c>
      <c r="C259" s="7">
        <f t="shared" si="50"/>
        <v>20.833333333333332</v>
      </c>
      <c r="D259">
        <f t="shared" si="56"/>
        <v>20</v>
      </c>
      <c r="E259" s="4">
        <f t="shared" si="43"/>
        <v>819062.9451889942</v>
      </c>
      <c r="F259" s="4">
        <f t="shared" si="54"/>
        <v>712755.0715534361</v>
      </c>
      <c r="G259" s="4">
        <f t="shared" si="44"/>
        <v>0</v>
      </c>
      <c r="H259" s="4">
        <f t="shared" si="45"/>
        <v>4941.768496103823</v>
      </c>
      <c r="I259" s="4">
        <f t="shared" si="46"/>
        <v>20.072206134274595</v>
      </c>
      <c r="J259" s="4">
        <f t="shared" si="51"/>
        <v>717716.9122556743</v>
      </c>
      <c r="K259" s="4">
        <f t="shared" si="47"/>
        <v>101346.03293331992</v>
      </c>
      <c r="L259" s="4">
        <f t="shared" si="52"/>
        <v>819062.9451889942</v>
      </c>
      <c r="M259" s="4"/>
      <c r="N259" s="22">
        <f t="shared" si="48"/>
        <v>429081.03321844194</v>
      </c>
      <c r="O259" s="22">
        <f t="shared" si="49"/>
        <v>60588.87533658694</v>
      </c>
      <c r="P259" s="22">
        <f t="shared" si="53"/>
        <v>489669.9085550289</v>
      </c>
    </row>
    <row r="260" spans="2:16" ht="12.75">
      <c r="B260">
        <f t="shared" si="55"/>
        <v>251</v>
      </c>
      <c r="C260" s="7">
        <f t="shared" si="50"/>
        <v>20.916666666666668</v>
      </c>
      <c r="D260">
        <f t="shared" si="56"/>
        <v>20</v>
      </c>
      <c r="E260" s="4">
        <f t="shared" si="43"/>
        <v>821414.3919491804</v>
      </c>
      <c r="F260" s="4">
        <f t="shared" si="54"/>
        <v>717716.9122556743</v>
      </c>
      <c r="G260" s="4">
        <f t="shared" si="44"/>
        <v>0</v>
      </c>
      <c r="H260" s="4">
        <f t="shared" si="45"/>
        <v>4976.170591639341</v>
      </c>
      <c r="I260" s="4">
        <f t="shared" si="46"/>
        <v>20.113551592485734</v>
      </c>
      <c r="J260" s="4">
        <f t="shared" si="51"/>
        <v>722713.1963989061</v>
      </c>
      <c r="K260" s="4">
        <f t="shared" si="47"/>
        <v>98701.19555027434</v>
      </c>
      <c r="L260" s="4">
        <f t="shared" si="52"/>
        <v>821414.3919491804</v>
      </c>
      <c r="M260" s="4"/>
      <c r="N260" s="22">
        <f t="shared" si="48"/>
        <v>431179.8598526415</v>
      </c>
      <c r="O260" s="22">
        <f t="shared" si="49"/>
        <v>58886.38518946499</v>
      </c>
      <c r="P260" s="22">
        <f t="shared" si="53"/>
        <v>490066.2450421065</v>
      </c>
    </row>
    <row r="261" spans="2:16" ht="12.75">
      <c r="B261">
        <f t="shared" si="55"/>
        <v>252</v>
      </c>
      <c r="C261" s="7">
        <f t="shared" si="50"/>
        <v>21</v>
      </c>
      <c r="D261">
        <f t="shared" si="56"/>
        <v>21</v>
      </c>
      <c r="E261" s="4">
        <f t="shared" si="43"/>
        <v>823772.5894748584</v>
      </c>
      <c r="F261" s="4">
        <f t="shared" si="54"/>
        <v>722713.1963989061</v>
      </c>
      <c r="G261" s="4">
        <f t="shared" si="44"/>
        <v>0</v>
      </c>
      <c r="H261" s="4">
        <f t="shared" si="45"/>
        <v>5010.811495032415</v>
      </c>
      <c r="I261" s="4">
        <f t="shared" si="46"/>
        <v>20.154982215571295</v>
      </c>
      <c r="J261" s="4">
        <f t="shared" si="51"/>
        <v>727744.1628761541</v>
      </c>
      <c r="K261" s="4">
        <f t="shared" si="47"/>
        <v>96028.4265987043</v>
      </c>
      <c r="L261" s="4">
        <f t="shared" si="52"/>
        <v>823772.5894748584</v>
      </c>
      <c r="M261" s="4"/>
      <c r="N261" s="22">
        <f t="shared" si="48"/>
        <v>433288.894086296</v>
      </c>
      <c r="O261" s="22">
        <f t="shared" si="49"/>
        <v>57174.00823574919</v>
      </c>
      <c r="P261" s="22">
        <f t="shared" si="53"/>
        <v>490462.9023220452</v>
      </c>
    </row>
    <row r="262" spans="2:16" ht="12.75">
      <c r="B262">
        <f t="shared" si="55"/>
        <v>253</v>
      </c>
      <c r="C262" s="7">
        <f t="shared" si="50"/>
        <v>21.083333333333332</v>
      </c>
      <c r="D262">
        <f t="shared" si="56"/>
        <v>21</v>
      </c>
      <c r="E262" s="4">
        <f t="shared" si="43"/>
        <v>826137.5571467921</v>
      </c>
      <c r="F262" s="4">
        <f t="shared" si="54"/>
        <v>727744.1628761541</v>
      </c>
      <c r="G262" s="4">
        <f t="shared" si="44"/>
        <v>0</v>
      </c>
      <c r="H262" s="4">
        <f t="shared" si="45"/>
        <v>5045.692862608002</v>
      </c>
      <c r="I262" s="4">
        <f t="shared" si="46"/>
        <v>20.196498178956958</v>
      </c>
      <c r="J262" s="4">
        <f t="shared" si="51"/>
        <v>732810.0522369411</v>
      </c>
      <c r="K262" s="4">
        <f t="shared" si="47"/>
        <v>93327.504909851</v>
      </c>
      <c r="L262" s="4">
        <f t="shared" si="52"/>
        <v>826137.5571467921</v>
      </c>
      <c r="M262" s="4"/>
      <c r="N262" s="22">
        <f t="shared" si="48"/>
        <v>435408.18556385214</v>
      </c>
      <c r="O262" s="22">
        <f t="shared" si="49"/>
        <v>55451.69509064123</v>
      </c>
      <c r="P262" s="22">
        <f t="shared" si="53"/>
        <v>490859.88065449335</v>
      </c>
    </row>
    <row r="263" spans="2:16" ht="12.75">
      <c r="B263">
        <f t="shared" si="55"/>
        <v>254</v>
      </c>
      <c r="C263" s="7">
        <f t="shared" si="50"/>
        <v>21.166666666666668</v>
      </c>
      <c r="D263">
        <f t="shared" si="56"/>
        <v>21</v>
      </c>
      <c r="E263" s="4">
        <f t="shared" si="43"/>
        <v>828509.3144013858</v>
      </c>
      <c r="F263" s="4">
        <f t="shared" si="54"/>
        <v>732810.0522369411</v>
      </c>
      <c r="G263" s="4">
        <f t="shared" si="44"/>
        <v>0</v>
      </c>
      <c r="H263" s="4">
        <f t="shared" si="45"/>
        <v>5080.816362176124</v>
      </c>
      <c r="I263" s="4">
        <f t="shared" si="46"/>
        <v>20.238099658429785</v>
      </c>
      <c r="J263" s="4">
        <f t="shared" si="51"/>
        <v>737911.1066987755</v>
      </c>
      <c r="K263" s="4">
        <f t="shared" si="47"/>
        <v>90598.20770261029</v>
      </c>
      <c r="L263" s="4">
        <f t="shared" si="52"/>
        <v>828509.3144013858</v>
      </c>
      <c r="M263" s="4"/>
      <c r="N263" s="22">
        <f t="shared" si="48"/>
        <v>437537.78417120094</v>
      </c>
      <c r="O263" s="22">
        <f t="shared" si="49"/>
        <v>53719.39612810833</v>
      </c>
      <c r="P263" s="22">
        <f t="shared" si="53"/>
        <v>491257.18029930926</v>
      </c>
    </row>
    <row r="264" spans="2:16" ht="12.75">
      <c r="B264">
        <f t="shared" si="55"/>
        <v>255</v>
      </c>
      <c r="C264" s="7">
        <f t="shared" si="50"/>
        <v>21.25</v>
      </c>
      <c r="D264">
        <f t="shared" si="56"/>
        <v>21</v>
      </c>
      <c r="E264" s="4">
        <f t="shared" si="43"/>
        <v>830887.8807308441</v>
      </c>
      <c r="F264" s="4">
        <f t="shared" si="54"/>
        <v>737911.1066987755</v>
      </c>
      <c r="G264" s="4">
        <f t="shared" si="44"/>
        <v>0</v>
      </c>
      <c r="H264" s="4">
        <f t="shared" si="45"/>
        <v>5116.18367311151</v>
      </c>
      <c r="I264" s="4">
        <f t="shared" si="46"/>
        <v>20.279786830138917</v>
      </c>
      <c r="J264" s="4">
        <f t="shared" si="51"/>
        <v>743047.5701587172</v>
      </c>
      <c r="K264" s="4">
        <f t="shared" si="47"/>
        <v>87840.31057212688</v>
      </c>
      <c r="L264" s="4">
        <f t="shared" si="52"/>
        <v>830887.8807308441</v>
      </c>
      <c r="M264" s="4"/>
      <c r="N264" s="22">
        <f t="shared" si="48"/>
        <v>439677.74003685266</v>
      </c>
      <c r="O264" s="22">
        <f t="shared" si="49"/>
        <v>51977.06147970896</v>
      </c>
      <c r="P264" s="22">
        <f t="shared" si="53"/>
        <v>491654.8015165616</v>
      </c>
    </row>
    <row r="265" spans="2:16" ht="12.75">
      <c r="B265">
        <f t="shared" si="55"/>
        <v>256</v>
      </c>
      <c r="C265" s="7">
        <f t="shared" si="50"/>
        <v>21.333333333333332</v>
      </c>
      <c r="D265">
        <f t="shared" si="56"/>
        <v>21</v>
      </c>
      <c r="E265" s="4">
        <f t="shared" si="43"/>
        <v>833273.2756833304</v>
      </c>
      <c r="F265" s="4">
        <f t="shared" si="54"/>
        <v>743047.5701587172</v>
      </c>
      <c r="G265" s="4">
        <f t="shared" si="44"/>
        <v>0</v>
      </c>
      <c r="H265" s="4">
        <f t="shared" si="45"/>
        <v>5151.796486433773</v>
      </c>
      <c r="I265" s="4">
        <f t="shared" si="46"/>
        <v>20.32155987059631</v>
      </c>
      <c r="J265" s="4">
        <f t="shared" si="51"/>
        <v>748219.6882050217</v>
      </c>
      <c r="K265" s="4">
        <f t="shared" si="47"/>
        <v>85053.5874783087</v>
      </c>
      <c r="L265" s="4">
        <f t="shared" si="52"/>
        <v>833273.2756833304</v>
      </c>
      <c r="M265" s="4"/>
      <c r="N265" s="22">
        <f t="shared" si="48"/>
        <v>441828.10353311687</v>
      </c>
      <c r="O265" s="22">
        <f t="shared" si="49"/>
        <v>50224.6410334127</v>
      </c>
      <c r="P265" s="22">
        <f t="shared" si="53"/>
        <v>492052.7445665296</v>
      </c>
    </row>
    <row r="266" spans="2:16" ht="12.75">
      <c r="B266">
        <f t="shared" si="55"/>
        <v>257</v>
      </c>
      <c r="C266" s="7">
        <f t="shared" si="50"/>
        <v>21.416666666666668</v>
      </c>
      <c r="D266">
        <f t="shared" si="56"/>
        <v>21</v>
      </c>
      <c r="E266" s="4">
        <f aca="true" t="shared" si="57" ref="E266:E309">Propvalyr0*(1+Houseinfmth)^(B266)</f>
        <v>835665.5188631305</v>
      </c>
      <c r="F266" s="4">
        <f t="shared" si="54"/>
        <v>748219.6882050217</v>
      </c>
      <c r="G266" s="4">
        <f aca="true" t="shared" si="58" ref="G266:G329">IF(C266&lt;=Years,MthyIncStrm,0)</f>
        <v>0</v>
      </c>
      <c r="H266" s="4">
        <f aca="true" t="shared" si="59" ref="H266:H329">(F266+G266)*Loanintmth</f>
        <v>5187.65650488815</v>
      </c>
      <c r="I266" s="4">
        <f aca="true" t="shared" si="60" ref="I266:I309">Monthfee*(1+CPImth)^B266</f>
        <v>20.36341895667755</v>
      </c>
      <c r="J266" s="4">
        <f t="shared" si="51"/>
        <v>753427.7081288665</v>
      </c>
      <c r="K266" s="4">
        <f aca="true" t="shared" si="61" ref="K266:K329">E266-J266</f>
        <v>82237.81073426397</v>
      </c>
      <c r="L266" s="4">
        <f t="shared" si="52"/>
        <v>835665.5188631305</v>
      </c>
      <c r="M266" s="4"/>
      <c r="N266" s="22">
        <f aca="true" t="shared" si="62" ref="N266:N329">J266/(1+CPImth)^B266</f>
        <v>443988.925277287</v>
      </c>
      <c r="O266" s="22">
        <f aca="true" t="shared" si="63" ref="O266:O329">K266/(1+CPImth)^B266</f>
        <v>48462.08443241599</v>
      </c>
      <c r="P266" s="22">
        <f t="shared" si="53"/>
        <v>492451.00970970304</v>
      </c>
    </row>
    <row r="267" spans="2:16" ht="12.75">
      <c r="B267">
        <f t="shared" si="55"/>
        <v>258</v>
      </c>
      <c r="C267" s="7">
        <f aca="true" t="shared" si="64" ref="C267:C330">(B267)/12</f>
        <v>21.5</v>
      </c>
      <c r="D267">
        <f t="shared" si="56"/>
        <v>21</v>
      </c>
      <c r="E267" s="4">
        <f t="shared" si="57"/>
        <v>838064.6299308111</v>
      </c>
      <c r="F267" s="4">
        <f t="shared" si="54"/>
        <v>753427.7081288665</v>
      </c>
      <c r="G267" s="4">
        <f t="shared" si="58"/>
        <v>0</v>
      </c>
      <c r="H267" s="4">
        <f t="shared" si="59"/>
        <v>5223.765443026808</v>
      </c>
      <c r="I267" s="4">
        <f t="shared" si="60"/>
        <v>20.405364265622513</v>
      </c>
      <c r="J267" s="4">
        <f aca="true" t="shared" si="65" ref="J267:J330">SUM(F267:I267)</f>
        <v>758671.878936159</v>
      </c>
      <c r="K267" s="4">
        <f t="shared" si="61"/>
        <v>79392.75099465216</v>
      </c>
      <c r="L267" s="4">
        <f aca="true" t="shared" si="66" ref="L267:L330">J267+K267</f>
        <v>838064.6299308111</v>
      </c>
      <c r="M267" s="4"/>
      <c r="N267" s="22">
        <f t="shared" si="62"/>
        <v>446160.2561328334</v>
      </c>
      <c r="O267" s="22">
        <f t="shared" si="63"/>
        <v>46689.34107394927</v>
      </c>
      <c r="P267" s="22">
        <f aca="true" t="shared" si="67" ref="P267:P309">N267+O267</f>
        <v>492849.59720678267</v>
      </c>
    </row>
    <row r="268" spans="2:16" ht="12.75">
      <c r="B268">
        <f t="shared" si="55"/>
        <v>259</v>
      </c>
      <c r="C268" s="7">
        <f t="shared" si="64"/>
        <v>21.583333333333332</v>
      </c>
      <c r="D268">
        <f t="shared" si="56"/>
        <v>21</v>
      </c>
      <c r="E268" s="4">
        <f t="shared" si="57"/>
        <v>840470.6286033829</v>
      </c>
      <c r="F268" s="4">
        <f aca="true" t="shared" si="68" ref="F268:F309">J267</f>
        <v>758671.878936159</v>
      </c>
      <c r="G268" s="4">
        <f t="shared" si="58"/>
        <v>0</v>
      </c>
      <c r="H268" s="4">
        <f t="shared" si="59"/>
        <v>5260.125027290702</v>
      </c>
      <c r="I268" s="4">
        <f t="shared" si="60"/>
        <v>20.447395975036194</v>
      </c>
      <c r="J268" s="4">
        <f t="shared" si="65"/>
        <v>763952.4513594246</v>
      </c>
      <c r="K268" s="4">
        <f t="shared" si="61"/>
        <v>76518.17724395823</v>
      </c>
      <c r="L268" s="4">
        <f t="shared" si="66"/>
        <v>840470.6286033829</v>
      </c>
      <c r="M268" s="4"/>
      <c r="N268" s="22">
        <f t="shared" si="62"/>
        <v>448342.1472105994</v>
      </c>
      <c r="O268" s="22">
        <f t="shared" si="63"/>
        <v>44906.360108080866</v>
      </c>
      <c r="P268" s="22">
        <f t="shared" si="67"/>
        <v>493248.50731868023</v>
      </c>
    </row>
    <row r="269" spans="2:16" ht="12.75">
      <c r="B269">
        <f aca="true" t="shared" si="69" ref="B269:B309">1+B268</f>
        <v>260</v>
      </c>
      <c r="C269" s="7">
        <f t="shared" si="64"/>
        <v>21.666666666666668</v>
      </c>
      <c r="D269">
        <f t="shared" si="56"/>
        <v>21</v>
      </c>
      <c r="E269" s="4">
        <f t="shared" si="57"/>
        <v>842883.5346544618</v>
      </c>
      <c r="F269" s="4">
        <f t="shared" si="68"/>
        <v>763952.4513594246</v>
      </c>
      <c r="G269" s="4">
        <f t="shared" si="58"/>
        <v>0</v>
      </c>
      <c r="H269" s="4">
        <f t="shared" si="59"/>
        <v>5296.7369960920105</v>
      </c>
      <c r="I269" s="4">
        <f t="shared" si="60"/>
        <v>20.489514262889415</v>
      </c>
      <c r="J269" s="4">
        <f t="shared" si="65"/>
        <v>769269.6778697795</v>
      </c>
      <c r="K269" s="4">
        <f t="shared" si="61"/>
        <v>73613.85678468226</v>
      </c>
      <c r="L269" s="4">
        <f t="shared" si="66"/>
        <v>842883.5346544618</v>
      </c>
      <c r="M269" s="4"/>
      <c r="N269" s="22">
        <f t="shared" si="62"/>
        <v>450534.64987000497</v>
      </c>
      <c r="O269" s="22">
        <f t="shared" si="63"/>
        <v>43113.09043651362</v>
      </c>
      <c r="P269" s="22">
        <f t="shared" si="67"/>
        <v>493647.7403065186</v>
      </c>
    </row>
    <row r="270" spans="2:16" ht="12.75">
      <c r="B270">
        <f t="shared" si="69"/>
        <v>261</v>
      </c>
      <c r="C270" s="7">
        <f t="shared" si="64"/>
        <v>21.75</v>
      </c>
      <c r="D270">
        <f t="shared" si="56"/>
        <v>21</v>
      </c>
      <c r="E270" s="4">
        <f t="shared" si="57"/>
        <v>845303.3679144321</v>
      </c>
      <c r="F270" s="4">
        <f t="shared" si="68"/>
        <v>769269.6778697795</v>
      </c>
      <c r="G270" s="4">
        <f t="shared" si="58"/>
        <v>0</v>
      </c>
      <c r="H270" s="4">
        <f t="shared" si="59"/>
        <v>5333.603099897138</v>
      </c>
      <c r="I270" s="4">
        <f t="shared" si="60"/>
        <v>20.531719307519573</v>
      </c>
      <c r="J270" s="4">
        <f t="shared" si="65"/>
        <v>774623.8126889842</v>
      </c>
      <c r="K270" s="4">
        <f t="shared" si="61"/>
        <v>70679.55522544787</v>
      </c>
      <c r="L270" s="4">
        <f t="shared" si="66"/>
        <v>845303.3679144321</v>
      </c>
      <c r="M270" s="4"/>
      <c r="N270" s="22">
        <f t="shared" si="62"/>
        <v>452737.81572025566</v>
      </c>
      <c r="O270" s="22">
        <f t="shared" si="63"/>
        <v>41309.48071137641</v>
      </c>
      <c r="P270" s="22">
        <f t="shared" si="67"/>
        <v>494047.2964316321</v>
      </c>
    </row>
    <row r="271" spans="2:16" ht="12.75">
      <c r="B271">
        <f t="shared" si="69"/>
        <v>262</v>
      </c>
      <c r="C271" s="7">
        <f t="shared" si="64"/>
        <v>21.833333333333332</v>
      </c>
      <c r="D271">
        <f t="shared" si="56"/>
        <v>21</v>
      </c>
      <c r="E271" s="4">
        <f t="shared" si="57"/>
        <v>847730.1482706089</v>
      </c>
      <c r="F271" s="4">
        <f t="shared" si="68"/>
        <v>774623.8126889842</v>
      </c>
      <c r="G271" s="4">
        <f t="shared" si="58"/>
        <v>0</v>
      </c>
      <c r="H271" s="4">
        <f t="shared" si="59"/>
        <v>5370.7251013102905</v>
      </c>
      <c r="I271" s="4">
        <f t="shared" si="60"/>
        <v>20.574011287631432</v>
      </c>
      <c r="J271" s="4">
        <f t="shared" si="65"/>
        <v>780015.1118015822</v>
      </c>
      <c r="K271" s="4">
        <f t="shared" si="61"/>
        <v>67715.0364690267</v>
      </c>
      <c r="L271" s="4">
        <f t="shared" si="66"/>
        <v>847730.1482706089</v>
      </c>
      <c r="M271" s="4"/>
      <c r="N271" s="22">
        <f t="shared" si="62"/>
        <v>454951.69662155706</v>
      </c>
      <c r="O271" s="22">
        <f t="shared" si="63"/>
        <v>39495.47933400926</v>
      </c>
      <c r="P271" s="22">
        <f t="shared" si="67"/>
        <v>494447.17595556634</v>
      </c>
    </row>
    <row r="272" spans="2:16" ht="12.75">
      <c r="B272">
        <f t="shared" si="69"/>
        <v>263</v>
      </c>
      <c r="C272" s="7">
        <f t="shared" si="64"/>
        <v>21.916666666666668</v>
      </c>
      <c r="D272">
        <f t="shared" si="56"/>
        <v>21</v>
      </c>
      <c r="E272" s="4">
        <f t="shared" si="57"/>
        <v>850163.8956674016</v>
      </c>
      <c r="F272" s="4">
        <f t="shared" si="68"/>
        <v>780015.1118015822</v>
      </c>
      <c r="G272" s="4">
        <f t="shared" si="58"/>
        <v>0</v>
      </c>
      <c r="H272" s="4">
        <f t="shared" si="59"/>
        <v>5408.104775157636</v>
      </c>
      <c r="I272" s="4">
        <f t="shared" si="60"/>
        <v>20.61639038229785</v>
      </c>
      <c r="J272" s="4">
        <f t="shared" si="65"/>
        <v>785443.8329671221</v>
      </c>
      <c r="K272" s="4">
        <f t="shared" si="61"/>
        <v>64720.06270027952</v>
      </c>
      <c r="L272" s="4">
        <f t="shared" si="66"/>
        <v>850163.8956674016</v>
      </c>
      <c r="M272" s="4"/>
      <c r="N272" s="22">
        <f t="shared" si="62"/>
        <v>457176.34468633606</v>
      </c>
      <c r="O272" s="22">
        <f t="shared" si="63"/>
        <v>37671.03445374281</v>
      </c>
      <c r="P272" s="22">
        <f t="shared" si="67"/>
        <v>494847.37914007885</v>
      </c>
    </row>
    <row r="273" spans="2:16" ht="12.75">
      <c r="B273">
        <f t="shared" si="69"/>
        <v>264</v>
      </c>
      <c r="C273" s="7">
        <f t="shared" si="64"/>
        <v>22</v>
      </c>
      <c r="D273">
        <f t="shared" si="56"/>
        <v>22</v>
      </c>
      <c r="E273" s="4">
        <f t="shared" si="57"/>
        <v>852604.6301064783</v>
      </c>
      <c r="F273" s="4">
        <f t="shared" si="68"/>
        <v>785443.8329671221</v>
      </c>
      <c r="G273" s="4">
        <f t="shared" si="58"/>
        <v>0</v>
      </c>
      <c r="H273" s="4">
        <f t="shared" si="59"/>
        <v>5445.743908572046</v>
      </c>
      <c r="I273" s="4">
        <f t="shared" si="60"/>
        <v>20.658856770960544</v>
      </c>
      <c r="J273" s="4">
        <f t="shared" si="65"/>
        <v>790910.235732465</v>
      </c>
      <c r="K273" s="4">
        <f t="shared" si="61"/>
        <v>61694.394374013296</v>
      </c>
      <c r="L273" s="4">
        <f t="shared" si="66"/>
        <v>852604.6301064783</v>
      </c>
      <c r="M273" s="4"/>
      <c r="N273" s="22">
        <f t="shared" si="62"/>
        <v>459411.812280467</v>
      </c>
      <c r="O273" s="22">
        <f t="shared" si="63"/>
        <v>35836.09396667197</v>
      </c>
      <c r="P273" s="22">
        <f t="shared" si="67"/>
        <v>495247.906247139</v>
      </c>
    </row>
    <row r="274" spans="2:16" ht="12.75">
      <c r="B274">
        <f t="shared" si="69"/>
        <v>265</v>
      </c>
      <c r="C274" s="7">
        <f t="shared" si="64"/>
        <v>22.083333333333332</v>
      </c>
      <c r="D274">
        <f t="shared" si="56"/>
        <v>22</v>
      </c>
      <c r="E274" s="4">
        <f t="shared" si="57"/>
        <v>855052.3716469298</v>
      </c>
      <c r="F274" s="4">
        <f t="shared" si="68"/>
        <v>790910.235732465</v>
      </c>
      <c r="G274" s="4">
        <f t="shared" si="58"/>
        <v>0</v>
      </c>
      <c r="H274" s="4">
        <f t="shared" si="59"/>
        <v>5483.644301078424</v>
      </c>
      <c r="I274" s="4">
        <f t="shared" si="60"/>
        <v>20.701410633430854</v>
      </c>
      <c r="J274" s="4">
        <f t="shared" si="65"/>
        <v>796414.5814441768</v>
      </c>
      <c r="K274" s="4">
        <f t="shared" si="61"/>
        <v>58637.79020275292</v>
      </c>
      <c r="L274" s="4">
        <f t="shared" si="66"/>
        <v>855052.3716469298</v>
      </c>
      <c r="M274" s="4"/>
      <c r="N274" s="22">
        <f t="shared" si="62"/>
        <v>461658.1520245048</v>
      </c>
      <c r="O274" s="22">
        <f t="shared" si="63"/>
        <v>33990.60551442325</v>
      </c>
      <c r="P274" s="22">
        <f t="shared" si="67"/>
        <v>495648.75753892807</v>
      </c>
    </row>
    <row r="275" spans="2:16" ht="12.75">
      <c r="B275">
        <f t="shared" si="69"/>
        <v>266</v>
      </c>
      <c r="C275" s="7">
        <f t="shared" si="64"/>
        <v>22.166666666666668</v>
      </c>
      <c r="D275">
        <f t="shared" si="56"/>
        <v>22</v>
      </c>
      <c r="E275" s="4">
        <f t="shared" si="57"/>
        <v>857507.1404054343</v>
      </c>
      <c r="F275" s="4">
        <f t="shared" si="68"/>
        <v>796414.5814441768</v>
      </c>
      <c r="G275" s="4">
        <f t="shared" si="58"/>
        <v>0</v>
      </c>
      <c r="H275" s="4">
        <f t="shared" si="59"/>
        <v>5521.8077646796255</v>
      </c>
      <c r="I275" s="4">
        <f t="shared" si="60"/>
        <v>20.744052149890504</v>
      </c>
      <c r="J275" s="4">
        <f t="shared" si="65"/>
        <v>801957.1332610064</v>
      </c>
      <c r="K275" s="4">
        <f t="shared" si="61"/>
        <v>55550.00714442786</v>
      </c>
      <c r="L275" s="4">
        <f t="shared" si="66"/>
        <v>857507.1404054343</v>
      </c>
      <c r="M275" s="4"/>
      <c r="N275" s="22">
        <f t="shared" si="62"/>
        <v>463915.4167949233</v>
      </c>
      <c r="O275" s="22">
        <f t="shared" si="63"/>
        <v>32134.516482916424</v>
      </c>
      <c r="P275" s="22">
        <f t="shared" si="67"/>
        <v>496049.93327783974</v>
      </c>
    </row>
    <row r="276" spans="2:16" ht="12.75">
      <c r="B276">
        <f t="shared" si="69"/>
        <v>267</v>
      </c>
      <c r="C276" s="7">
        <f t="shared" si="64"/>
        <v>22.25</v>
      </c>
      <c r="D276">
        <f t="shared" si="56"/>
        <v>22</v>
      </c>
      <c r="E276" s="4">
        <f t="shared" si="57"/>
        <v>859968.9565564233</v>
      </c>
      <c r="F276" s="4">
        <f t="shared" si="68"/>
        <v>801957.1332610064</v>
      </c>
      <c r="G276" s="4">
        <f t="shared" si="58"/>
        <v>0</v>
      </c>
      <c r="H276" s="4">
        <f t="shared" si="59"/>
        <v>5560.236123942977</v>
      </c>
      <c r="I276" s="4">
        <f t="shared" si="60"/>
        <v>20.786781500892356</v>
      </c>
      <c r="J276" s="4">
        <f t="shared" si="65"/>
        <v>807538.1561664504</v>
      </c>
      <c r="K276" s="4">
        <f t="shared" si="61"/>
        <v>52430.80038997298</v>
      </c>
      <c r="L276" s="4">
        <f t="shared" si="66"/>
        <v>859968.9565564233</v>
      </c>
      <c r="M276" s="4"/>
      <c r="N276" s="22">
        <f t="shared" si="62"/>
        <v>466183.6597253597</v>
      </c>
      <c r="O276" s="22">
        <f t="shared" si="63"/>
        <v>30267.77400112019</v>
      </c>
      <c r="P276" s="22">
        <f t="shared" si="67"/>
        <v>496451.4337264799</v>
      </c>
    </row>
    <row r="277" spans="2:16" ht="12.75">
      <c r="B277">
        <f t="shared" si="69"/>
        <v>268</v>
      </c>
      <c r="C277" s="7">
        <f t="shared" si="64"/>
        <v>22.333333333333332</v>
      </c>
      <c r="D277">
        <f t="shared" si="56"/>
        <v>22</v>
      </c>
      <c r="E277" s="4">
        <f t="shared" si="57"/>
        <v>862437.8403322469</v>
      </c>
      <c r="F277" s="4">
        <f t="shared" si="68"/>
        <v>807538.1561664504</v>
      </c>
      <c r="G277" s="4">
        <f t="shared" si="58"/>
        <v>0</v>
      </c>
      <c r="H277" s="4">
        <f t="shared" si="59"/>
        <v>5598.931216087389</v>
      </c>
      <c r="I277" s="4">
        <f t="shared" si="60"/>
        <v>20.82959886736119</v>
      </c>
      <c r="J277" s="4">
        <f t="shared" si="65"/>
        <v>813157.9169814051</v>
      </c>
      <c r="K277" s="4">
        <f t="shared" si="61"/>
        <v>49279.92335084174</v>
      </c>
      <c r="L277" s="4">
        <f t="shared" si="66"/>
        <v>862437.8403322469</v>
      </c>
      <c r="M277" s="4"/>
      <c r="N277" s="22">
        <f t="shared" si="62"/>
        <v>468462.9342078658</v>
      </c>
      <c r="O277" s="22">
        <f t="shared" si="63"/>
        <v>28390.324939801278</v>
      </c>
      <c r="P277" s="22">
        <f t="shared" si="67"/>
        <v>496853.2591476671</v>
      </c>
    </row>
    <row r="278" spans="2:16" ht="12.75">
      <c r="B278">
        <f t="shared" si="69"/>
        <v>269</v>
      </c>
      <c r="C278" s="7">
        <f t="shared" si="64"/>
        <v>22.416666666666668</v>
      </c>
      <c r="D278">
        <f t="shared" si="56"/>
        <v>22</v>
      </c>
      <c r="E278" s="4">
        <f t="shared" si="57"/>
        <v>864913.8120233397</v>
      </c>
      <c r="F278" s="4">
        <f t="shared" si="68"/>
        <v>813157.9169814051</v>
      </c>
      <c r="G278" s="4">
        <f t="shared" si="58"/>
        <v>0</v>
      </c>
      <c r="H278" s="4">
        <f t="shared" si="59"/>
        <v>5637.894891071075</v>
      </c>
      <c r="I278" s="4">
        <f t="shared" si="60"/>
        <v>20.872504430594454</v>
      </c>
      <c r="J278" s="4">
        <f t="shared" si="65"/>
        <v>818816.6843769068</v>
      </c>
      <c r="K278" s="4">
        <f t="shared" si="61"/>
        <v>46097.12764643284</v>
      </c>
      <c r="L278" s="4">
        <f t="shared" si="66"/>
        <v>864913.8120233397</v>
      </c>
      <c r="M278" s="4"/>
      <c r="N278" s="22">
        <f t="shared" si="62"/>
        <v>470753.29389416456</v>
      </c>
      <c r="O278" s="22">
        <f t="shared" si="63"/>
        <v>26502.11591026788</v>
      </c>
      <c r="P278" s="22">
        <f t="shared" si="67"/>
        <v>497255.4098044324</v>
      </c>
    </row>
    <row r="279" spans="2:16" ht="12.75">
      <c r="B279">
        <f t="shared" si="69"/>
        <v>270</v>
      </c>
      <c r="C279" s="7">
        <f t="shared" si="64"/>
        <v>22.5</v>
      </c>
      <c r="D279">
        <f aca="true" t="shared" si="70" ref="D279:D342">INT(C279)</f>
        <v>22</v>
      </c>
      <c r="E279" s="4">
        <f t="shared" si="57"/>
        <v>867396.8919783894</v>
      </c>
      <c r="F279" s="4">
        <f t="shared" si="68"/>
        <v>818816.6843769068</v>
      </c>
      <c r="G279" s="4">
        <f t="shared" si="58"/>
        <v>0</v>
      </c>
      <c r="H279" s="4">
        <f t="shared" si="59"/>
        <v>5677.129011679887</v>
      </c>
      <c r="I279" s="4">
        <f t="shared" si="60"/>
        <v>20.91549837226305</v>
      </c>
      <c r="J279" s="4">
        <f t="shared" si="65"/>
        <v>824514.728886959</v>
      </c>
      <c r="K279" s="4">
        <f t="shared" si="61"/>
        <v>42882.163091430324</v>
      </c>
      <c r="L279" s="4">
        <f t="shared" si="66"/>
        <v>867396.8919783894</v>
      </c>
      <c r="M279" s="4"/>
      <c r="N279" s="22">
        <f t="shared" si="62"/>
        <v>473054.7926969126</v>
      </c>
      <c r="O279" s="22">
        <f t="shared" si="63"/>
        <v>24603.093263107643</v>
      </c>
      <c r="P279" s="22">
        <f t="shared" si="67"/>
        <v>497657.88596002024</v>
      </c>
    </row>
    <row r="280" spans="2:16" ht="12.75">
      <c r="B280">
        <f t="shared" si="69"/>
        <v>271</v>
      </c>
      <c r="C280" s="7">
        <f t="shared" si="64"/>
        <v>22.583333333333332</v>
      </c>
      <c r="D280">
        <f t="shared" si="70"/>
        <v>22</v>
      </c>
      <c r="E280" s="4">
        <f t="shared" si="57"/>
        <v>869887.1006045012</v>
      </c>
      <c r="F280" s="4">
        <f t="shared" si="68"/>
        <v>824514.728886959</v>
      </c>
      <c r="G280" s="4">
        <f t="shared" si="58"/>
        <v>0</v>
      </c>
      <c r="H280" s="4">
        <f t="shared" si="59"/>
        <v>5716.635453616249</v>
      </c>
      <c r="I280" s="4">
        <f t="shared" si="60"/>
        <v>20.958580874412075</v>
      </c>
      <c r="J280" s="4">
        <f t="shared" si="65"/>
        <v>830252.3229214497</v>
      </c>
      <c r="K280" s="4">
        <f t="shared" si="61"/>
        <v>39634.777683051536</v>
      </c>
      <c r="L280" s="4">
        <f t="shared" si="66"/>
        <v>869887.1006045012</v>
      </c>
      <c r="M280" s="4"/>
      <c r="N280" s="22">
        <f t="shared" si="62"/>
        <v>475367.48479097</v>
      </c>
      <c r="O280" s="22">
        <f t="shared" si="63"/>
        <v>22693.203086917514</v>
      </c>
      <c r="P280" s="22">
        <f t="shared" si="67"/>
        <v>498060.6878778875</v>
      </c>
    </row>
    <row r="281" spans="2:16" ht="12.75">
      <c r="B281">
        <f t="shared" si="69"/>
        <v>272</v>
      </c>
      <c r="C281" s="7">
        <f t="shared" si="64"/>
        <v>22.666666666666668</v>
      </c>
      <c r="D281">
        <f t="shared" si="70"/>
        <v>22</v>
      </c>
      <c r="E281" s="4">
        <f t="shared" si="57"/>
        <v>872384.458367368</v>
      </c>
      <c r="F281" s="4">
        <f t="shared" si="68"/>
        <v>830252.3229214497</v>
      </c>
      <c r="G281" s="4">
        <f t="shared" si="58"/>
        <v>0</v>
      </c>
      <c r="H281" s="4">
        <f t="shared" si="59"/>
        <v>5756.416105588717</v>
      </c>
      <c r="I281" s="4">
        <f t="shared" si="60"/>
        <v>21.00175211946162</v>
      </c>
      <c r="J281" s="4">
        <f t="shared" si="65"/>
        <v>836029.7407791578</v>
      </c>
      <c r="K281" s="4">
        <f t="shared" si="61"/>
        <v>36354.71758821013</v>
      </c>
      <c r="L281" s="4">
        <f t="shared" si="66"/>
        <v>872384.458367368</v>
      </c>
      <c r="M281" s="4"/>
      <c r="N281" s="22">
        <f t="shared" si="62"/>
        <v>477691.42461467517</v>
      </c>
      <c r="O281" s="22">
        <f t="shared" si="63"/>
        <v>20772.391207029683</v>
      </c>
      <c r="P281" s="22">
        <f t="shared" si="67"/>
        <v>498463.81582170486</v>
      </c>
    </row>
    <row r="282" spans="2:16" ht="12.75">
      <c r="B282">
        <f t="shared" si="69"/>
        <v>273</v>
      </c>
      <c r="C282" s="7">
        <f t="shared" si="64"/>
        <v>22.75</v>
      </c>
      <c r="D282">
        <f t="shared" si="70"/>
        <v>22</v>
      </c>
      <c r="E282" s="4">
        <f t="shared" si="57"/>
        <v>874888.9857914372</v>
      </c>
      <c r="F282" s="4">
        <f t="shared" si="68"/>
        <v>836029.7407791578</v>
      </c>
      <c r="G282" s="4">
        <f t="shared" si="58"/>
        <v>0</v>
      </c>
      <c r="H282" s="4">
        <f t="shared" si="59"/>
        <v>5796.4728694021605</v>
      </c>
      <c r="I282" s="4">
        <f t="shared" si="60"/>
        <v>21.045012290207534</v>
      </c>
      <c r="J282" s="4">
        <f t="shared" si="65"/>
        <v>841847.2586608502</v>
      </c>
      <c r="K282" s="4">
        <f t="shared" si="61"/>
        <v>33041.72713058698</v>
      </c>
      <c r="L282" s="4">
        <f t="shared" si="66"/>
        <v>874888.9857914372</v>
      </c>
      <c r="M282" s="4"/>
      <c r="N282" s="22">
        <f t="shared" si="62"/>
        <v>480026.6668711259</v>
      </c>
      <c r="O282" s="22">
        <f t="shared" si="63"/>
        <v>18840.60318423001</v>
      </c>
      <c r="P282" s="22">
        <f t="shared" si="67"/>
        <v>498867.2700553559</v>
      </c>
    </row>
    <row r="283" spans="2:16" ht="12.75">
      <c r="B283">
        <f t="shared" si="69"/>
        <v>274</v>
      </c>
      <c r="C283" s="7">
        <f t="shared" si="64"/>
        <v>22.833333333333332</v>
      </c>
      <c r="D283">
        <f t="shared" si="70"/>
        <v>22</v>
      </c>
      <c r="E283" s="4">
        <f t="shared" si="57"/>
        <v>877400.70346008</v>
      </c>
      <c r="F283" s="4">
        <f t="shared" si="68"/>
        <v>841847.2586608502</v>
      </c>
      <c r="G283" s="4">
        <f t="shared" si="58"/>
        <v>0</v>
      </c>
      <c r="H283" s="4">
        <f t="shared" si="59"/>
        <v>5836.807660048561</v>
      </c>
      <c r="I283" s="4">
        <f t="shared" si="60"/>
        <v>21.088361569822187</v>
      </c>
      <c r="J283" s="4">
        <f t="shared" si="65"/>
        <v>847705.1546824686</v>
      </c>
      <c r="K283" s="4">
        <f t="shared" si="61"/>
        <v>29695.548777611344</v>
      </c>
      <c r="L283" s="4">
        <f t="shared" si="66"/>
        <v>877400.70346008</v>
      </c>
      <c r="M283" s="4"/>
      <c r="N283" s="22">
        <f t="shared" si="62"/>
        <v>482373.2665294678</v>
      </c>
      <c r="O283" s="22">
        <f t="shared" si="63"/>
        <v>16897.78431347053</v>
      </c>
      <c r="P283" s="22">
        <f t="shared" si="67"/>
        <v>499271.0508429383</v>
      </c>
    </row>
    <row r="284" spans="2:16" ht="12.75">
      <c r="B284">
        <f t="shared" si="69"/>
        <v>275</v>
      </c>
      <c r="C284" s="7">
        <f t="shared" si="64"/>
        <v>22.916666666666668</v>
      </c>
      <c r="D284">
        <f t="shared" si="70"/>
        <v>22</v>
      </c>
      <c r="E284" s="4">
        <f t="shared" si="57"/>
        <v>879919.6320157605</v>
      </c>
      <c r="F284" s="4">
        <f t="shared" si="68"/>
        <v>847705.1546824686</v>
      </c>
      <c r="G284" s="4">
        <f t="shared" si="58"/>
        <v>0</v>
      </c>
      <c r="H284" s="4">
        <f t="shared" si="59"/>
        <v>5877.422405798449</v>
      </c>
      <c r="I284" s="4">
        <f t="shared" si="60"/>
        <v>21.131800141855265</v>
      </c>
      <c r="J284" s="4">
        <f t="shared" si="65"/>
        <v>853603.708888409</v>
      </c>
      <c r="K284" s="4">
        <f t="shared" si="61"/>
        <v>26315.92312735156</v>
      </c>
      <c r="L284" s="4">
        <f t="shared" si="66"/>
        <v>879919.6320157605</v>
      </c>
      <c r="M284" s="4"/>
      <c r="N284" s="22">
        <f t="shared" si="62"/>
        <v>484731.27882618725</v>
      </c>
      <c r="O284" s="22">
        <f t="shared" si="63"/>
        <v>14943.879622575963</v>
      </c>
      <c r="P284" s="22">
        <f t="shared" si="67"/>
        <v>499675.1584487632</v>
      </c>
    </row>
    <row r="285" spans="2:16" ht="12.75">
      <c r="B285">
        <f t="shared" si="69"/>
        <v>276</v>
      </c>
      <c r="C285" s="7">
        <f t="shared" si="64"/>
        <v>23</v>
      </c>
      <c r="D285">
        <f t="shared" si="70"/>
        <v>23</v>
      </c>
      <c r="E285" s="4">
        <f t="shared" si="57"/>
        <v>882445.7921602048</v>
      </c>
      <c r="F285" s="4">
        <f t="shared" si="68"/>
        <v>853603.708888409</v>
      </c>
      <c r="G285" s="4">
        <f t="shared" si="58"/>
        <v>0</v>
      </c>
      <c r="H285" s="4">
        <f t="shared" si="59"/>
        <v>5918.319048292969</v>
      </c>
      <c r="I285" s="4">
        <f t="shared" si="60"/>
        <v>21.175328190234527</v>
      </c>
      <c r="J285" s="4">
        <f t="shared" si="65"/>
        <v>859543.2032648921</v>
      </c>
      <c r="K285" s="4">
        <f t="shared" si="61"/>
        <v>22902.588895312743</v>
      </c>
      <c r="L285" s="4">
        <f t="shared" si="66"/>
        <v>882445.7921602048</v>
      </c>
      <c r="M285" s="4"/>
      <c r="N285" s="22">
        <f t="shared" si="62"/>
        <v>487100.7592664124</v>
      </c>
      <c r="O285" s="22">
        <f t="shared" si="63"/>
        <v>12978.833870943137</v>
      </c>
      <c r="P285" s="22">
        <f t="shared" si="67"/>
        <v>500079.5931373555</v>
      </c>
    </row>
    <row r="286" spans="2:16" ht="12.75">
      <c r="B286">
        <f t="shared" si="69"/>
        <v>277</v>
      </c>
      <c r="C286" s="7">
        <f t="shared" si="64"/>
        <v>23.083333333333332</v>
      </c>
      <c r="D286">
        <f t="shared" si="70"/>
        <v>23</v>
      </c>
      <c r="E286" s="4">
        <f t="shared" si="57"/>
        <v>884979.2046545721</v>
      </c>
      <c r="F286" s="4">
        <f t="shared" si="68"/>
        <v>859543.2032648921</v>
      </c>
      <c r="G286" s="4">
        <f t="shared" si="58"/>
        <v>0</v>
      </c>
      <c r="H286" s="4">
        <f t="shared" si="59"/>
        <v>5959.499542636585</v>
      </c>
      <c r="I286" s="4">
        <f t="shared" si="60"/>
        <v>21.218945899266593</v>
      </c>
      <c r="J286" s="4">
        <f t="shared" si="65"/>
        <v>865523.921753428</v>
      </c>
      <c r="K286" s="4">
        <f t="shared" si="61"/>
        <v>19455.28290114412</v>
      </c>
      <c r="L286" s="4">
        <f t="shared" si="66"/>
        <v>884979.2046545721</v>
      </c>
      <c r="M286" s="4"/>
      <c r="N286" s="22">
        <f t="shared" si="62"/>
        <v>489481.7636252197</v>
      </c>
      <c r="O286" s="22">
        <f t="shared" si="63"/>
        <v>11002.591548235147</v>
      </c>
      <c r="P286" s="22">
        <f t="shared" si="67"/>
        <v>500484.35517345485</v>
      </c>
    </row>
    <row r="287" spans="2:16" ht="12.75">
      <c r="B287">
        <f t="shared" si="69"/>
        <v>278</v>
      </c>
      <c r="C287" s="7">
        <f t="shared" si="64"/>
        <v>23.166666666666668</v>
      </c>
      <c r="D287">
        <f t="shared" si="70"/>
        <v>23</v>
      </c>
      <c r="E287" s="4">
        <f t="shared" si="57"/>
        <v>887519.8903196245</v>
      </c>
      <c r="F287" s="4">
        <f t="shared" si="68"/>
        <v>865523.921753428</v>
      </c>
      <c r="G287" s="4">
        <f t="shared" si="58"/>
        <v>0</v>
      </c>
      <c r="H287" s="4">
        <f t="shared" si="59"/>
        <v>6000.965857490433</v>
      </c>
      <c r="I287" s="4">
        <f t="shared" si="60"/>
        <v>21.262653453637732</v>
      </c>
      <c r="J287" s="4">
        <f t="shared" si="65"/>
        <v>871546.150264372</v>
      </c>
      <c r="K287" s="4">
        <f t="shared" si="61"/>
        <v>15973.740055252449</v>
      </c>
      <c r="L287" s="4">
        <f t="shared" si="66"/>
        <v>887519.8903196245</v>
      </c>
      <c r="M287" s="4"/>
      <c r="N287" s="22">
        <f t="shared" si="62"/>
        <v>491874.34794894594</v>
      </c>
      <c r="O287" s="22">
        <f t="shared" si="63"/>
        <v>9015.096873068533</v>
      </c>
      <c r="P287" s="22">
        <f t="shared" si="67"/>
        <v>500889.4448220145</v>
      </c>
    </row>
    <row r="288" spans="2:16" ht="12.75">
      <c r="B288">
        <f t="shared" si="69"/>
        <v>279</v>
      </c>
      <c r="C288" s="7">
        <f t="shared" si="64"/>
        <v>23.25</v>
      </c>
      <c r="D288">
        <f t="shared" si="70"/>
        <v>23</v>
      </c>
      <c r="E288" s="4">
        <f t="shared" si="57"/>
        <v>890067.8700358983</v>
      </c>
      <c r="F288" s="4">
        <f t="shared" si="68"/>
        <v>871546.150264372</v>
      </c>
      <c r="G288" s="4">
        <f t="shared" si="58"/>
        <v>0</v>
      </c>
      <c r="H288" s="4">
        <f t="shared" si="59"/>
        <v>6042.719975166312</v>
      </c>
      <c r="I288" s="4">
        <f t="shared" si="60"/>
        <v>21.306451038414636</v>
      </c>
      <c r="J288" s="4">
        <f t="shared" si="65"/>
        <v>877610.1766905767</v>
      </c>
      <c r="K288" s="4">
        <f t="shared" si="61"/>
        <v>12457.693345321575</v>
      </c>
      <c r="L288" s="4">
        <f t="shared" si="66"/>
        <v>890067.8700358983</v>
      </c>
      <c r="M288" s="4"/>
      <c r="N288" s="22">
        <f t="shared" si="62"/>
        <v>494278.5685565085</v>
      </c>
      <c r="O288" s="22">
        <f t="shared" si="63"/>
        <v>7016.293791693911</v>
      </c>
      <c r="P288" s="22">
        <f t="shared" si="67"/>
        <v>501294.86234820244</v>
      </c>
    </row>
    <row r="289" spans="2:16" ht="12.75">
      <c r="B289">
        <f t="shared" si="69"/>
        <v>280</v>
      </c>
      <c r="C289" s="7">
        <f t="shared" si="64"/>
        <v>23.333333333333332</v>
      </c>
      <c r="D289">
        <f t="shared" si="70"/>
        <v>23</v>
      </c>
      <c r="E289" s="4">
        <f t="shared" si="57"/>
        <v>892623.1647438753</v>
      </c>
      <c r="F289" s="4">
        <f t="shared" si="68"/>
        <v>877610.1766905767</v>
      </c>
      <c r="G289" s="4">
        <f t="shared" si="58"/>
        <v>0</v>
      </c>
      <c r="H289" s="4">
        <f t="shared" si="59"/>
        <v>6084.763891721332</v>
      </c>
      <c r="I289" s="4">
        <f t="shared" si="60"/>
        <v>21.350338839045193</v>
      </c>
      <c r="J289" s="4">
        <f t="shared" si="65"/>
        <v>883716.2909211371</v>
      </c>
      <c r="K289" s="4">
        <f t="shared" si="61"/>
        <v>8906.873822738184</v>
      </c>
      <c r="L289" s="4">
        <f t="shared" si="66"/>
        <v>892623.1647438753</v>
      </c>
      <c r="M289" s="4"/>
      <c r="N289" s="22">
        <f t="shared" si="62"/>
        <v>496694.4820407306</v>
      </c>
      <c r="O289" s="22">
        <f t="shared" si="63"/>
        <v>5006.125976670359</v>
      </c>
      <c r="P289" s="22">
        <f t="shared" si="67"/>
        <v>501700.60801740095</v>
      </c>
    </row>
    <row r="290" spans="2:16" ht="12.75">
      <c r="B290">
        <f t="shared" si="69"/>
        <v>281</v>
      </c>
      <c r="C290" s="7">
        <f t="shared" si="64"/>
        <v>23.416666666666668</v>
      </c>
      <c r="D290">
        <f t="shared" si="70"/>
        <v>23</v>
      </c>
      <c r="E290" s="4">
        <f t="shared" si="57"/>
        <v>895185.7954441567</v>
      </c>
      <c r="F290" s="4">
        <f t="shared" si="68"/>
        <v>883716.2909211371</v>
      </c>
      <c r="G290" s="4">
        <f t="shared" si="58"/>
        <v>0</v>
      </c>
      <c r="H290" s="4">
        <f t="shared" si="59"/>
        <v>6127.099617053217</v>
      </c>
      <c r="I290" s="4">
        <f t="shared" si="60"/>
        <v>21.39431704135929</v>
      </c>
      <c r="J290" s="4">
        <f t="shared" si="65"/>
        <v>889864.7848552316</v>
      </c>
      <c r="K290" s="4">
        <f t="shared" si="61"/>
        <v>5321.010588925099</v>
      </c>
      <c r="L290" s="4">
        <f t="shared" si="66"/>
        <v>895185.7954441567</v>
      </c>
      <c r="M290" s="4"/>
      <c r="N290" s="22">
        <f t="shared" si="62"/>
        <v>499122.1452696733</v>
      </c>
      <c r="O290" s="22">
        <f t="shared" si="63"/>
        <v>2984.5368255346907</v>
      </c>
      <c r="P290" s="22">
        <f t="shared" si="67"/>
        <v>502106.68209520803</v>
      </c>
    </row>
    <row r="291" spans="2:16" ht="12.75">
      <c r="B291">
        <f t="shared" si="69"/>
        <v>282</v>
      </c>
      <c r="C291" s="7">
        <f t="shared" si="64"/>
        <v>23.5</v>
      </c>
      <c r="D291">
        <f t="shared" si="70"/>
        <v>23</v>
      </c>
      <c r="E291" s="4">
        <f t="shared" si="57"/>
        <v>897755.7831976329</v>
      </c>
      <c r="F291" s="4">
        <f t="shared" si="68"/>
        <v>889864.7848552316</v>
      </c>
      <c r="G291" s="4">
        <f t="shared" si="58"/>
        <v>0</v>
      </c>
      <c r="H291" s="4">
        <f t="shared" si="59"/>
        <v>6169.729174996272</v>
      </c>
      <c r="I291" s="4">
        <f t="shared" si="60"/>
        <v>21.438385831569594</v>
      </c>
      <c r="J291" s="4">
        <f t="shared" si="65"/>
        <v>896055.9524160594</v>
      </c>
      <c r="K291" s="4">
        <f t="shared" si="61"/>
        <v>1699.8307815734297</v>
      </c>
      <c r="L291" s="4">
        <f t="shared" si="66"/>
        <v>897755.7831976329</v>
      </c>
      <c r="M291" s="4"/>
      <c r="N291" s="22">
        <f t="shared" si="62"/>
        <v>501561.6153879746</v>
      </c>
      <c r="O291" s="22">
        <f t="shared" si="63"/>
        <v>951.4694594610594</v>
      </c>
      <c r="P291" s="22">
        <f t="shared" si="67"/>
        <v>502513.08484743565</v>
      </c>
    </row>
    <row r="292" spans="2:16" ht="12.75">
      <c r="B292">
        <f t="shared" si="69"/>
        <v>283</v>
      </c>
      <c r="C292" s="7">
        <f t="shared" si="64"/>
        <v>23.583333333333332</v>
      </c>
      <c r="D292">
        <f t="shared" si="70"/>
        <v>23</v>
      </c>
      <c r="E292" s="4">
        <f t="shared" si="57"/>
        <v>900333.1491256584</v>
      </c>
      <c r="F292" s="4">
        <f t="shared" si="68"/>
        <v>896055.9524160594</v>
      </c>
      <c r="G292" s="4">
        <f t="shared" si="58"/>
        <v>0</v>
      </c>
      <c r="H292" s="4">
        <f t="shared" si="59"/>
        <v>6212.654603418012</v>
      </c>
      <c r="I292" s="4">
        <f t="shared" si="60"/>
        <v>21.482545396272343</v>
      </c>
      <c r="J292" s="4">
        <f t="shared" si="65"/>
        <v>902290.0895648737</v>
      </c>
      <c r="K292" s="4">
        <f t="shared" si="61"/>
        <v>-1956.9404392152792</v>
      </c>
      <c r="L292" s="4">
        <f t="shared" si="66"/>
        <v>900333.1491256584</v>
      </c>
      <c r="M292" s="4"/>
      <c r="N292" s="22">
        <f t="shared" si="62"/>
        <v>504012.94981819385</v>
      </c>
      <c r="O292" s="22">
        <f t="shared" si="63"/>
        <v>-1093.133278082502</v>
      </c>
      <c r="P292" s="22">
        <f t="shared" si="67"/>
        <v>502919.8165401114</v>
      </c>
    </row>
    <row r="293" spans="2:16" ht="12.75">
      <c r="B293">
        <f t="shared" si="69"/>
        <v>284</v>
      </c>
      <c r="C293" s="7">
        <f t="shared" si="64"/>
        <v>23.666666666666668</v>
      </c>
      <c r="D293">
        <f t="shared" si="70"/>
        <v>23</v>
      </c>
      <c r="E293" s="4">
        <f t="shared" si="57"/>
        <v>902917.9144102258</v>
      </c>
      <c r="F293" s="4">
        <f t="shared" si="68"/>
        <v>902290.0895648737</v>
      </c>
      <c r="G293" s="4">
        <f t="shared" si="58"/>
        <v>0</v>
      </c>
      <c r="H293" s="4">
        <f t="shared" si="59"/>
        <v>6255.877954316457</v>
      </c>
      <c r="I293" s="4">
        <f t="shared" si="60"/>
        <v>21.52679592244813</v>
      </c>
      <c r="J293" s="4">
        <f t="shared" si="65"/>
        <v>908567.4943151126</v>
      </c>
      <c r="K293" s="4">
        <f t="shared" si="61"/>
        <v>-5649.5799048867775</v>
      </c>
      <c r="L293" s="4">
        <f t="shared" si="66"/>
        <v>902917.9144102258</v>
      </c>
      <c r="M293" s="4"/>
      <c r="N293" s="22">
        <f t="shared" si="62"/>
        <v>506476.20626216405</v>
      </c>
      <c r="O293" s="22">
        <f t="shared" si="63"/>
        <v>-3149.328822685813</v>
      </c>
      <c r="P293" s="22">
        <f t="shared" si="67"/>
        <v>503326.87743947824</v>
      </c>
    </row>
    <row r="294" spans="2:16" ht="12.75">
      <c r="B294">
        <f t="shared" si="69"/>
        <v>285</v>
      </c>
      <c r="C294" s="7">
        <f t="shared" si="64"/>
        <v>23.75</v>
      </c>
      <c r="D294">
        <f t="shared" si="70"/>
        <v>23</v>
      </c>
      <c r="E294" s="4">
        <f t="shared" si="57"/>
        <v>905510.1002941373</v>
      </c>
      <c r="F294" s="4">
        <f t="shared" si="68"/>
        <v>908567.4943151126</v>
      </c>
      <c r="G294" s="4">
        <f t="shared" si="58"/>
        <v>0</v>
      </c>
      <c r="H294" s="4">
        <f t="shared" si="59"/>
        <v>6299.401293918114</v>
      </c>
      <c r="I294" s="4">
        <f t="shared" si="60"/>
        <v>21.571137597462688</v>
      </c>
      <c r="J294" s="4">
        <f t="shared" si="65"/>
        <v>914888.4667466282</v>
      </c>
      <c r="K294" s="4">
        <f t="shared" si="61"/>
        <v>-9378.36645249091</v>
      </c>
      <c r="L294" s="4">
        <f t="shared" si="66"/>
        <v>905510.1002941373</v>
      </c>
      <c r="M294" s="4"/>
      <c r="N294" s="22">
        <f t="shared" si="62"/>
        <v>508951.44270235</v>
      </c>
      <c r="O294" s="22">
        <f t="shared" si="63"/>
        <v>-5217.174890355738</v>
      </c>
      <c r="P294" s="22">
        <f t="shared" si="67"/>
        <v>503734.26781199424</v>
      </c>
    </row>
    <row r="295" spans="2:16" ht="12.75">
      <c r="B295">
        <f t="shared" si="69"/>
        <v>286</v>
      </c>
      <c r="C295" s="7">
        <f t="shared" si="64"/>
        <v>23.833333333333332</v>
      </c>
      <c r="D295">
        <f t="shared" si="70"/>
        <v>23</v>
      </c>
      <c r="E295" s="4">
        <f t="shared" si="57"/>
        <v>908109.7280811827</v>
      </c>
      <c r="F295" s="4">
        <f t="shared" si="68"/>
        <v>914888.4667466282</v>
      </c>
      <c r="G295" s="4">
        <f t="shared" si="58"/>
        <v>0</v>
      </c>
      <c r="H295" s="4">
        <f t="shared" si="59"/>
        <v>6343.226702776622</v>
      </c>
      <c r="I295" s="4">
        <f t="shared" si="60"/>
        <v>21.61557060906771</v>
      </c>
      <c r="J295" s="4">
        <f t="shared" si="65"/>
        <v>921253.3090200139</v>
      </c>
      <c r="K295" s="4">
        <f t="shared" si="61"/>
        <v>-13143.580938831205</v>
      </c>
      <c r="L295" s="4">
        <f t="shared" si="66"/>
        <v>908109.7280811827</v>
      </c>
      <c r="M295" s="4"/>
      <c r="N295" s="22">
        <f t="shared" si="62"/>
        <v>511438.7174032125</v>
      </c>
      <c r="O295" s="22">
        <f t="shared" si="63"/>
        <v>-7296.729478878981</v>
      </c>
      <c r="P295" s="22">
        <f t="shared" si="67"/>
        <v>504141.98792433355</v>
      </c>
    </row>
    <row r="296" spans="2:16" ht="12.75">
      <c r="B296">
        <f t="shared" si="69"/>
        <v>287</v>
      </c>
      <c r="C296" s="7">
        <f t="shared" si="64"/>
        <v>23.916666666666668</v>
      </c>
      <c r="D296">
        <f t="shared" si="70"/>
        <v>23</v>
      </c>
      <c r="E296" s="4">
        <f t="shared" si="57"/>
        <v>910716.8191363121</v>
      </c>
      <c r="F296" s="4">
        <f t="shared" si="68"/>
        <v>921253.3090200139</v>
      </c>
      <c r="G296" s="4">
        <f t="shared" si="58"/>
        <v>0</v>
      </c>
      <c r="H296" s="4">
        <f t="shared" si="59"/>
        <v>6387.356275872096</v>
      </c>
      <c r="I296" s="4">
        <f t="shared" si="60"/>
        <v>21.66009514540162</v>
      </c>
      <c r="J296" s="4">
        <f t="shared" si="65"/>
        <v>927662.3253910313</v>
      </c>
      <c r="K296" s="4">
        <f t="shared" si="61"/>
        <v>-16945.50625471922</v>
      </c>
      <c r="L296" s="4">
        <f t="shared" si="66"/>
        <v>910716.8191363121</v>
      </c>
      <c r="M296" s="4"/>
      <c r="N296" s="22">
        <f t="shared" si="62"/>
        <v>513938.0889125808</v>
      </c>
      <c r="O296" s="22">
        <f t="shared" si="63"/>
        <v>-9388.050869194843</v>
      </c>
      <c r="P296" s="22">
        <f t="shared" si="67"/>
        <v>504550.03804338595</v>
      </c>
    </row>
    <row r="297" spans="2:16" ht="12.75">
      <c r="B297">
        <f t="shared" si="69"/>
        <v>288</v>
      </c>
      <c r="C297" s="7">
        <f t="shared" si="64"/>
        <v>24</v>
      </c>
      <c r="D297">
        <f t="shared" si="70"/>
        <v>24</v>
      </c>
      <c r="E297" s="4">
        <f t="shared" si="57"/>
        <v>913331.3948858121</v>
      </c>
      <c r="F297" s="4">
        <f t="shared" si="68"/>
        <v>927662.3253910313</v>
      </c>
      <c r="G297" s="4">
        <f t="shared" si="58"/>
        <v>0</v>
      </c>
      <c r="H297" s="4">
        <f t="shared" si="59"/>
        <v>6431.79212271115</v>
      </c>
      <c r="I297" s="4">
        <f t="shared" si="60"/>
        <v>21.70471139499036</v>
      </c>
      <c r="J297" s="4">
        <f t="shared" si="65"/>
        <v>934115.8222251375</v>
      </c>
      <c r="K297" s="4">
        <f t="shared" si="61"/>
        <v>-20784.427339325426</v>
      </c>
      <c r="L297" s="4">
        <f t="shared" si="66"/>
        <v>913331.3948858121</v>
      </c>
      <c r="M297" s="4"/>
      <c r="N297" s="22">
        <f t="shared" si="62"/>
        <v>516449.6160630303</v>
      </c>
      <c r="O297" s="22">
        <f t="shared" si="63"/>
        <v>-11491.197626772955</v>
      </c>
      <c r="P297" s="22">
        <f t="shared" si="67"/>
        <v>504958.41843625734</v>
      </c>
    </row>
    <row r="298" spans="2:16" ht="12.75">
      <c r="B298">
        <f t="shared" si="69"/>
        <v>289</v>
      </c>
      <c r="C298" s="7">
        <f t="shared" si="64"/>
        <v>24.083333333333332</v>
      </c>
      <c r="D298">
        <f t="shared" si="70"/>
        <v>24</v>
      </c>
      <c r="E298" s="4">
        <f t="shared" si="57"/>
        <v>915953.476817482</v>
      </c>
      <c r="F298" s="4">
        <f t="shared" si="68"/>
        <v>934115.8222251375</v>
      </c>
      <c r="G298" s="4">
        <f t="shared" si="58"/>
        <v>0</v>
      </c>
      <c r="H298" s="4">
        <f t="shared" si="59"/>
        <v>6476.53636742762</v>
      </c>
      <c r="I298" s="4">
        <f t="shared" si="60"/>
        <v>21.74941954674823</v>
      </c>
      <c r="J298" s="4">
        <f t="shared" si="65"/>
        <v>940614.108012112</v>
      </c>
      <c r="K298" s="4">
        <f t="shared" si="61"/>
        <v>-24660.63119462994</v>
      </c>
      <c r="L298" s="4">
        <f t="shared" si="66"/>
        <v>915953.476817482</v>
      </c>
      <c r="M298" s="4"/>
      <c r="N298" s="22">
        <f t="shared" si="62"/>
        <v>518973.35797326727</v>
      </c>
      <c r="O298" s="22">
        <f t="shared" si="63"/>
        <v>-13606.22860299753</v>
      </c>
      <c r="P298" s="22">
        <f t="shared" si="67"/>
        <v>505367.1293702697</v>
      </c>
    </row>
    <row r="299" spans="2:16" ht="12.75">
      <c r="B299">
        <f t="shared" si="69"/>
        <v>290</v>
      </c>
      <c r="C299" s="7">
        <f t="shared" si="64"/>
        <v>24.166666666666668</v>
      </c>
      <c r="D299">
        <f t="shared" si="70"/>
        <v>24</v>
      </c>
      <c r="E299" s="4">
        <f t="shared" si="57"/>
        <v>918583.086480811</v>
      </c>
      <c r="F299" s="4">
        <f t="shared" si="68"/>
        <v>940614.108012112</v>
      </c>
      <c r="G299" s="4">
        <f t="shared" si="58"/>
        <v>0</v>
      </c>
      <c r="H299" s="4">
        <f t="shared" si="59"/>
        <v>6521.591148883976</v>
      </c>
      <c r="I299" s="4">
        <f t="shared" si="60"/>
        <v>21.794219789978648</v>
      </c>
      <c r="J299" s="4">
        <f t="shared" si="65"/>
        <v>947157.4933807859</v>
      </c>
      <c r="K299" s="4">
        <f t="shared" si="61"/>
        <v>-28574.406899974914</v>
      </c>
      <c r="L299" s="4">
        <f t="shared" si="66"/>
        <v>918583.086480811</v>
      </c>
      <c r="M299" s="4"/>
      <c r="N299" s="22">
        <f t="shared" si="62"/>
        <v>521509.37404952024</v>
      </c>
      <c r="O299" s="22">
        <f t="shared" si="63"/>
        <v>-15733.202936558755</v>
      </c>
      <c r="P299" s="22">
        <f t="shared" si="67"/>
        <v>505776.1711129615</v>
      </c>
    </row>
    <row r="300" spans="2:16" ht="12.75">
      <c r="B300">
        <f t="shared" si="69"/>
        <v>291</v>
      </c>
      <c r="C300" s="7">
        <f t="shared" si="64"/>
        <v>24.25</v>
      </c>
      <c r="D300">
        <f t="shared" si="70"/>
        <v>24</v>
      </c>
      <c r="E300" s="4">
        <f t="shared" si="57"/>
        <v>921220.2454871545</v>
      </c>
      <c r="F300" s="4">
        <f t="shared" si="68"/>
        <v>947157.4933807859</v>
      </c>
      <c r="G300" s="4">
        <f t="shared" si="58"/>
        <v>0</v>
      </c>
      <c r="H300" s="4">
        <f t="shared" si="59"/>
        <v>6566.958620773449</v>
      </c>
      <c r="I300" s="4">
        <f t="shared" si="60"/>
        <v>21.83911231437497</v>
      </c>
      <c r="J300" s="4">
        <f t="shared" si="65"/>
        <v>953746.2911138737</v>
      </c>
      <c r="K300" s="4">
        <f t="shared" si="61"/>
        <v>-32526.04562671925</v>
      </c>
      <c r="L300" s="4">
        <f t="shared" si="66"/>
        <v>921220.2454871545</v>
      </c>
      <c r="M300" s="4"/>
      <c r="N300" s="22">
        <f t="shared" si="62"/>
        <v>524057.7239869393</v>
      </c>
      <c r="O300" s="22">
        <f t="shared" si="63"/>
        <v>-17872.18005485136</v>
      </c>
      <c r="P300" s="22">
        <f t="shared" si="67"/>
        <v>506185.54393208795</v>
      </c>
    </row>
    <row r="301" spans="2:16" ht="12.75">
      <c r="B301">
        <f t="shared" si="69"/>
        <v>292</v>
      </c>
      <c r="C301" s="7">
        <f t="shared" si="64"/>
        <v>24.333333333333332</v>
      </c>
      <c r="D301">
        <f t="shared" si="70"/>
        <v>24</v>
      </c>
      <c r="E301" s="4">
        <f t="shared" si="57"/>
        <v>923864.9755099107</v>
      </c>
      <c r="F301" s="4">
        <f t="shared" si="68"/>
        <v>953746.2911138737</v>
      </c>
      <c r="G301" s="4">
        <f t="shared" si="58"/>
        <v>0</v>
      </c>
      <c r="H301" s="4">
        <f t="shared" si="59"/>
        <v>6612.640951722858</v>
      </c>
      <c r="I301" s="4">
        <f t="shared" si="60"/>
        <v>21.88409731002129</v>
      </c>
      <c r="J301" s="4">
        <f t="shared" si="65"/>
        <v>960380.8161629066</v>
      </c>
      <c r="K301" s="4">
        <f t="shared" si="61"/>
        <v>-36515.84065299586</v>
      </c>
      <c r="L301" s="4">
        <f t="shared" si="66"/>
        <v>923864.9755099107</v>
      </c>
      <c r="M301" s="4"/>
      <c r="N301" s="22">
        <f t="shared" si="62"/>
        <v>526618.4677710002</v>
      </c>
      <c r="O301" s="22">
        <f t="shared" si="63"/>
        <v>-20023.219675380067</v>
      </c>
      <c r="P301" s="22">
        <f t="shared" si="67"/>
        <v>506595.2480956202</v>
      </c>
    </row>
    <row r="302" spans="2:16" ht="12.75">
      <c r="B302">
        <f t="shared" si="69"/>
        <v>293</v>
      </c>
      <c r="C302" s="7">
        <f t="shared" si="64"/>
        <v>24.416666666666668</v>
      </c>
      <c r="D302">
        <f t="shared" si="70"/>
        <v>24</v>
      </c>
      <c r="E302" s="4">
        <f t="shared" si="57"/>
        <v>926517.298284702</v>
      </c>
      <c r="F302" s="4">
        <f t="shared" si="68"/>
        <v>960380.8161629066</v>
      </c>
      <c r="G302" s="4">
        <f t="shared" si="58"/>
        <v>0</v>
      </c>
      <c r="H302" s="4">
        <f t="shared" si="59"/>
        <v>6658.640325396152</v>
      </c>
      <c r="I302" s="4">
        <f t="shared" si="60"/>
        <v>21.929174967393237</v>
      </c>
      <c r="J302" s="4">
        <f t="shared" si="65"/>
        <v>967061.3856632701</v>
      </c>
      <c r="K302" s="4">
        <f t="shared" si="61"/>
        <v>-40544.08737856813</v>
      </c>
      <c r="L302" s="4">
        <f t="shared" si="66"/>
        <v>926517.298284702</v>
      </c>
      <c r="M302" s="4"/>
      <c r="N302" s="22">
        <f t="shared" si="62"/>
        <v>529191.6656789172</v>
      </c>
      <c r="O302" s="22">
        <f t="shared" si="63"/>
        <v>-22186.38180716984</v>
      </c>
      <c r="P302" s="22">
        <f t="shared" si="67"/>
        <v>507005.2838717474</v>
      </c>
    </row>
    <row r="303" spans="2:16" ht="12.75">
      <c r="B303">
        <f t="shared" si="69"/>
        <v>294</v>
      </c>
      <c r="C303" s="7">
        <f t="shared" si="64"/>
        <v>24.5</v>
      </c>
      <c r="D303">
        <f t="shared" si="70"/>
        <v>24</v>
      </c>
      <c r="E303" s="4">
        <f t="shared" si="57"/>
        <v>929177.2356095501</v>
      </c>
      <c r="F303" s="4">
        <f t="shared" si="68"/>
        <v>967061.3856632701</v>
      </c>
      <c r="G303" s="4">
        <f t="shared" si="58"/>
        <v>0</v>
      </c>
      <c r="H303" s="4">
        <f t="shared" si="59"/>
        <v>6704.958940598673</v>
      </c>
      <c r="I303" s="4">
        <f t="shared" si="60"/>
        <v>21.9743454773588</v>
      </c>
      <c r="J303" s="4">
        <f t="shared" si="65"/>
        <v>973788.3189493462</v>
      </c>
      <c r="K303" s="4">
        <f t="shared" si="61"/>
        <v>-44611.08333979605</v>
      </c>
      <c r="L303" s="4">
        <f t="shared" si="66"/>
        <v>929177.2356095501</v>
      </c>
      <c r="M303" s="4"/>
      <c r="N303" s="22">
        <f t="shared" si="62"/>
        <v>531777.3782810611</v>
      </c>
      <c r="O303" s="22">
        <f t="shared" si="63"/>
        <v>-24361.72675218615</v>
      </c>
      <c r="P303" s="22">
        <f t="shared" si="67"/>
        <v>507415.65152887494</v>
      </c>
    </row>
    <row r="304" spans="2:16" ht="12.75">
      <c r="B304">
        <f t="shared" si="69"/>
        <v>295</v>
      </c>
      <c r="C304" s="7">
        <f t="shared" si="64"/>
        <v>24.583333333333332</v>
      </c>
      <c r="D304">
        <f t="shared" si="70"/>
        <v>24</v>
      </c>
      <c r="E304" s="4">
        <f t="shared" si="57"/>
        <v>931844.8093450567</v>
      </c>
      <c r="F304" s="4">
        <f t="shared" si="68"/>
        <v>973788.3189493462</v>
      </c>
      <c r="G304" s="4">
        <f t="shared" si="58"/>
        <v>0</v>
      </c>
      <c r="H304" s="4">
        <f t="shared" si="59"/>
        <v>6751.5990113821335</v>
      </c>
      <c r="I304" s="4">
        <f t="shared" si="60"/>
        <v>22.019609031179122</v>
      </c>
      <c r="J304" s="4">
        <f t="shared" si="65"/>
        <v>980561.9375697594</v>
      </c>
      <c r="K304" s="4">
        <f t="shared" si="61"/>
        <v>-48717.128224702785</v>
      </c>
      <c r="L304" s="4">
        <f t="shared" si="66"/>
        <v>931844.8093450567</v>
      </c>
      <c r="M304" s="4"/>
      <c r="N304" s="22">
        <f t="shared" si="62"/>
        <v>534375.6664423854</v>
      </c>
      <c r="O304" s="22">
        <f t="shared" si="63"/>
        <v>-26549.315106760027</v>
      </c>
      <c r="P304" s="22">
        <f t="shared" si="67"/>
        <v>507826.3513356254</v>
      </c>
    </row>
    <row r="305" spans="2:16" ht="12.75">
      <c r="B305">
        <f t="shared" si="69"/>
        <v>296</v>
      </c>
      <c r="C305" s="7">
        <f t="shared" si="64"/>
        <v>24.666666666666668</v>
      </c>
      <c r="D305">
        <f t="shared" si="70"/>
        <v>24</v>
      </c>
      <c r="E305" s="4">
        <f t="shared" si="57"/>
        <v>934520.0414145835</v>
      </c>
      <c r="F305" s="4">
        <f t="shared" si="68"/>
        <v>980561.9375697594</v>
      </c>
      <c r="G305" s="4">
        <f t="shared" si="58"/>
        <v>0</v>
      </c>
      <c r="H305" s="4">
        <f t="shared" si="59"/>
        <v>6798.562767150332</v>
      </c>
      <c r="I305" s="4">
        <f t="shared" si="60"/>
        <v>22.0649658205093</v>
      </c>
      <c r="J305" s="4">
        <f t="shared" si="65"/>
        <v>987382.5653027303</v>
      </c>
      <c r="K305" s="4">
        <f t="shared" si="61"/>
        <v>-52862.523888146854</v>
      </c>
      <c r="L305" s="4">
        <f t="shared" si="66"/>
        <v>934520.0414145835</v>
      </c>
      <c r="M305" s="4"/>
      <c r="N305" s="22">
        <f t="shared" si="62"/>
        <v>536986.5913238599</v>
      </c>
      <c r="O305" s="22">
        <f t="shared" si="63"/>
        <v>-28749.20776302024</v>
      </c>
      <c r="P305" s="22">
        <f t="shared" si="67"/>
        <v>508237.38356083963</v>
      </c>
    </row>
    <row r="306" spans="2:16" ht="12.75">
      <c r="B306">
        <f t="shared" si="69"/>
        <v>297</v>
      </c>
      <c r="C306" s="7">
        <f t="shared" si="64"/>
        <v>24.75</v>
      </c>
      <c r="D306">
        <f t="shared" si="70"/>
        <v>24</v>
      </c>
      <c r="E306" s="4">
        <f t="shared" si="57"/>
        <v>937202.9538044322</v>
      </c>
      <c r="F306" s="4">
        <f t="shared" si="68"/>
        <v>987382.5653027303</v>
      </c>
      <c r="G306" s="4">
        <f t="shared" si="58"/>
        <v>0</v>
      </c>
      <c r="H306" s="4">
        <f t="shared" si="59"/>
        <v>6845.852452765596</v>
      </c>
      <c r="I306" s="4">
        <f t="shared" si="60"/>
        <v>22.110416037399226</v>
      </c>
      <c r="J306" s="4">
        <f t="shared" si="65"/>
        <v>994250.5281715333</v>
      </c>
      <c r="K306" s="4">
        <f t="shared" si="61"/>
        <v>-57047.57436710107</v>
      </c>
      <c r="L306" s="4">
        <f t="shared" si="66"/>
        <v>937202.9538044322</v>
      </c>
      <c r="M306" s="4"/>
      <c r="N306" s="22">
        <f t="shared" si="62"/>
        <v>539610.2143839082</v>
      </c>
      <c r="O306" s="22">
        <f t="shared" si="63"/>
        <v>-30961.46591033285</v>
      </c>
      <c r="P306" s="22">
        <f t="shared" si="67"/>
        <v>508648.74847357534</v>
      </c>
    </row>
    <row r="307" spans="2:16" ht="12.75">
      <c r="B307">
        <f t="shared" si="69"/>
        <v>298</v>
      </c>
      <c r="C307" s="7">
        <f t="shared" si="64"/>
        <v>24.833333333333332</v>
      </c>
      <c r="D307">
        <f t="shared" si="70"/>
        <v>24</v>
      </c>
      <c r="E307" s="4">
        <f t="shared" si="57"/>
        <v>939893.5685640239</v>
      </c>
      <c r="F307" s="4">
        <f t="shared" si="68"/>
        <v>994250.5281715333</v>
      </c>
      <c r="G307" s="4">
        <f t="shared" si="58"/>
        <v>0</v>
      </c>
      <c r="H307" s="4">
        <f t="shared" si="59"/>
        <v>6893.470328655963</v>
      </c>
      <c r="I307" s="4">
        <f t="shared" si="60"/>
        <v>22.155959874294375</v>
      </c>
      <c r="J307" s="4">
        <f t="shared" si="65"/>
        <v>1001166.1544600634</v>
      </c>
      <c r="K307" s="4">
        <f t="shared" si="61"/>
        <v>-61272.5858960395</v>
      </c>
      <c r="L307" s="4">
        <f t="shared" si="66"/>
        <v>939893.5685640239</v>
      </c>
      <c r="M307" s="4"/>
      <c r="N307" s="22">
        <f t="shared" si="62"/>
        <v>542246.5973798567</v>
      </c>
      <c r="O307" s="22">
        <f t="shared" si="63"/>
        <v>-33186.151036748575</v>
      </c>
      <c r="P307" s="22">
        <f t="shared" si="67"/>
        <v>509060.4463431082</v>
      </c>
    </row>
    <row r="308" spans="2:16" ht="12.75">
      <c r="B308">
        <f t="shared" si="69"/>
        <v>299</v>
      </c>
      <c r="C308" s="7">
        <f t="shared" si="64"/>
        <v>24.916666666666668</v>
      </c>
      <c r="D308">
        <f t="shared" si="70"/>
        <v>24</v>
      </c>
      <c r="E308" s="4">
        <f t="shared" si="57"/>
        <v>942591.9078060827</v>
      </c>
      <c r="F308" s="4">
        <f t="shared" si="68"/>
        <v>1001166.1544600634</v>
      </c>
      <c r="G308" s="4">
        <f t="shared" si="58"/>
        <v>0</v>
      </c>
      <c r="H308" s="4">
        <f t="shared" si="59"/>
        <v>6941.418670923106</v>
      </c>
      <c r="I308" s="4">
        <f t="shared" si="60"/>
        <v>22.201597524036625</v>
      </c>
      <c r="J308" s="4">
        <f t="shared" si="65"/>
        <v>1008129.7747285105</v>
      </c>
      <c r="K308" s="4">
        <f t="shared" si="61"/>
        <v>-65537.86692242778</v>
      </c>
      <c r="L308" s="4">
        <f t="shared" si="66"/>
        <v>942591.9078060827</v>
      </c>
      <c r="M308" s="4"/>
      <c r="N308" s="22">
        <f t="shared" si="62"/>
        <v>544895.8023693867</v>
      </c>
      <c r="O308" s="22">
        <f t="shared" si="63"/>
        <v>-35423.324930454946</v>
      </c>
      <c r="P308" s="22">
        <f t="shared" si="67"/>
        <v>509472.4774389317</v>
      </c>
    </row>
    <row r="309" spans="2:16" ht="12.75">
      <c r="B309">
        <f t="shared" si="69"/>
        <v>300</v>
      </c>
      <c r="C309" s="7">
        <f t="shared" si="64"/>
        <v>25</v>
      </c>
      <c r="D309">
        <f t="shared" si="70"/>
        <v>25</v>
      </c>
      <c r="E309" s="4">
        <f t="shared" si="57"/>
        <v>945297.9937068154</v>
      </c>
      <c r="F309" s="4">
        <f t="shared" si="68"/>
        <v>1008129.7747285105</v>
      </c>
      <c r="G309" s="4">
        <f t="shared" si="58"/>
        <v>0</v>
      </c>
      <c r="H309" s="4">
        <f t="shared" si="59"/>
        <v>6989.699771451006</v>
      </c>
      <c r="I309" s="4">
        <f t="shared" si="60"/>
        <v>22.24732917986509</v>
      </c>
      <c r="J309" s="4">
        <f t="shared" si="65"/>
        <v>1015141.7218291414</v>
      </c>
      <c r="K309" s="4">
        <f t="shared" si="61"/>
        <v>-69843.72812232596</v>
      </c>
      <c r="L309" s="4">
        <f t="shared" si="66"/>
        <v>945297.9937068154</v>
      </c>
      <c r="M309" s="4"/>
      <c r="N309" s="22">
        <f t="shared" si="62"/>
        <v>547557.8917119959</v>
      </c>
      <c r="O309" s="22">
        <f t="shared" si="63"/>
        <v>-37673.04968123792</v>
      </c>
      <c r="P309" s="22">
        <f t="shared" si="67"/>
        <v>509884.84203075804</v>
      </c>
    </row>
    <row r="310" spans="2:16" ht="12.75">
      <c r="B310">
        <f>1+B309</f>
        <v>301</v>
      </c>
      <c r="C310" s="7">
        <f t="shared" si="64"/>
        <v>25.083333333333332</v>
      </c>
      <c r="D310">
        <f t="shared" si="70"/>
        <v>25</v>
      </c>
      <c r="E310" s="4">
        <f aca="true" t="shared" si="71" ref="E310:E341">Propvalyr0*(1+Houseinfmth)^(B310)</f>
        <v>948011.8485060936</v>
      </c>
      <c r="F310" s="4">
        <f>J309</f>
        <v>1015141.7218291414</v>
      </c>
      <c r="G310" s="4">
        <f t="shared" si="58"/>
        <v>0</v>
      </c>
      <c r="H310" s="4">
        <f t="shared" si="59"/>
        <v>7038.31593801538</v>
      </c>
      <c r="I310" s="4">
        <f aca="true" t="shared" si="72" ref="I310:I341">Monthfee*(1+CPImth)^B310</f>
        <v>22.293155035416902</v>
      </c>
      <c r="J310" s="4">
        <f t="shared" si="65"/>
        <v>1022202.3309221922</v>
      </c>
      <c r="K310" s="4">
        <f t="shared" si="61"/>
        <v>-74190.48241609859</v>
      </c>
      <c r="L310" s="4">
        <f t="shared" si="66"/>
        <v>948011.8485060936</v>
      </c>
      <c r="M310" s="4"/>
      <c r="N310" s="22">
        <f t="shared" si="62"/>
        <v>550232.9280704665</v>
      </c>
      <c r="O310" s="22">
        <f t="shared" si="63"/>
        <v>-39935.3876819497</v>
      </c>
      <c r="P310" s="22">
        <f aca="true" t="shared" si="73" ref="P310:P369">N310+O310</f>
        <v>510297.5403885168</v>
      </c>
    </row>
    <row r="311" spans="2:16" ht="12.75">
      <c r="B311">
        <f aca="true" t="shared" si="74" ref="B311:B337">1+B310</f>
        <v>302</v>
      </c>
      <c r="C311" s="7">
        <f t="shared" si="64"/>
        <v>25.166666666666668</v>
      </c>
      <c r="D311">
        <f t="shared" si="70"/>
        <v>25</v>
      </c>
      <c r="E311" s="4">
        <f t="shared" si="71"/>
        <v>950733.4945076396</v>
      </c>
      <c r="F311" s="4">
        <f aca="true" t="shared" si="75" ref="F311:F369">J310</f>
        <v>1022202.3309221922</v>
      </c>
      <c r="G311" s="4">
        <f t="shared" si="58"/>
        <v>0</v>
      </c>
      <c r="H311" s="4">
        <f t="shared" si="59"/>
        <v>7087.269494393866</v>
      </c>
      <c r="I311" s="4">
        <f t="shared" si="72"/>
        <v>22.339075284728082</v>
      </c>
      <c r="J311" s="4">
        <f t="shared" si="65"/>
        <v>1029311.9394918708</v>
      </c>
      <c r="K311" s="4">
        <f t="shared" si="61"/>
        <v>-78578.44498423126</v>
      </c>
      <c r="L311" s="4">
        <f t="shared" si="66"/>
        <v>950733.4945076396</v>
      </c>
      <c r="N311" s="22">
        <f t="shared" si="62"/>
        <v>552920.9744123389</v>
      </c>
      <c r="O311" s="22">
        <f t="shared" si="63"/>
        <v>-42210.40162998192</v>
      </c>
      <c r="P311" s="22">
        <f t="shared" si="73"/>
        <v>510710.572782357</v>
      </c>
    </row>
    <row r="312" spans="2:16" ht="12.75">
      <c r="B312">
        <f t="shared" si="74"/>
        <v>303</v>
      </c>
      <c r="C312" s="7">
        <f t="shared" si="64"/>
        <v>25.25</v>
      </c>
      <c r="D312">
        <f t="shared" si="70"/>
        <v>25</v>
      </c>
      <c r="E312" s="4">
        <f t="shared" si="71"/>
        <v>953462.9540792048</v>
      </c>
      <c r="F312" s="4">
        <f t="shared" si="75"/>
        <v>1029311.9394918708</v>
      </c>
      <c r="G312" s="4">
        <f t="shared" si="58"/>
        <v>0</v>
      </c>
      <c r="H312" s="4">
        <f t="shared" si="59"/>
        <v>7136.562780476971</v>
      </c>
      <c r="I312" s="4">
        <f t="shared" si="72"/>
        <v>22.385090122234313</v>
      </c>
      <c r="J312" s="4">
        <f t="shared" si="65"/>
        <v>1036470.88736247</v>
      </c>
      <c r="K312" s="4">
        <f t="shared" si="61"/>
        <v>-83007.93328326521</v>
      </c>
      <c r="L312" s="4">
        <f t="shared" si="66"/>
        <v>953462.9540792048</v>
      </c>
      <c r="N312" s="22">
        <f t="shared" si="62"/>
        <v>555622.0940113958</v>
      </c>
      <c r="O312" s="22">
        <f t="shared" si="63"/>
        <v>-44498.154528750216</v>
      </c>
      <c r="P312" s="22">
        <f t="shared" si="73"/>
        <v>511123.9394826456</v>
      </c>
    </row>
    <row r="313" spans="2:16" ht="12.75">
      <c r="B313">
        <f t="shared" si="74"/>
        <v>304</v>
      </c>
      <c r="C313" s="7">
        <f t="shared" si="64"/>
        <v>25.333333333333332</v>
      </c>
      <c r="D313">
        <f t="shared" si="70"/>
        <v>25</v>
      </c>
      <c r="E313" s="4">
        <f t="shared" si="71"/>
        <v>956200.2496527577</v>
      </c>
      <c r="F313" s="4">
        <f t="shared" si="75"/>
        <v>1036470.88736247</v>
      </c>
      <c r="G313" s="4">
        <f t="shared" si="58"/>
        <v>0</v>
      </c>
      <c r="H313" s="4">
        <f t="shared" si="59"/>
        <v>7186.198152379792</v>
      </c>
      <c r="I313" s="4">
        <f t="shared" si="72"/>
        <v>22.43119974277179</v>
      </c>
      <c r="J313" s="4">
        <f t="shared" si="65"/>
        <v>1043679.5167145926</v>
      </c>
      <c r="K313" s="4">
        <f t="shared" si="61"/>
        <v>-87479.26706183492</v>
      </c>
      <c r="L313" s="4">
        <f t="shared" si="66"/>
        <v>956200.2496527577</v>
      </c>
      <c r="N313" s="22">
        <f t="shared" si="62"/>
        <v>558336.3504491498</v>
      </c>
      <c r="O313" s="22">
        <f t="shared" si="63"/>
        <v>-46798.70968918147</v>
      </c>
      <c r="P313" s="22">
        <f t="shared" si="73"/>
        <v>511537.6407599684</v>
      </c>
    </row>
    <row r="314" spans="2:16" ht="12.75">
      <c r="B314">
        <f t="shared" si="74"/>
        <v>305</v>
      </c>
      <c r="C314" s="7">
        <f t="shared" si="64"/>
        <v>25.416666666666668</v>
      </c>
      <c r="D314">
        <f t="shared" si="70"/>
        <v>25</v>
      </c>
      <c r="E314" s="4">
        <f t="shared" si="71"/>
        <v>958945.4037246666</v>
      </c>
      <c r="F314" s="4">
        <f t="shared" si="75"/>
        <v>1043679.5167145926</v>
      </c>
      <c r="G314" s="4">
        <f t="shared" si="58"/>
        <v>0</v>
      </c>
      <c r="H314" s="4">
        <f t="shared" si="59"/>
        <v>7236.177982554508</v>
      </c>
      <c r="I314" s="4">
        <f t="shared" si="72"/>
        <v>22.477404341578037</v>
      </c>
      <c r="J314" s="4">
        <f t="shared" si="65"/>
        <v>1050938.1721014886</v>
      </c>
      <c r="K314" s="4">
        <f t="shared" si="61"/>
        <v>-91992.768376822</v>
      </c>
      <c r="L314" s="4">
        <f t="shared" si="66"/>
        <v>958945.4037246666</v>
      </c>
      <c r="N314" s="22">
        <f t="shared" si="62"/>
        <v>561063.8076163416</v>
      </c>
      <c r="O314" s="22">
        <f t="shared" si="63"/>
        <v>-49112.130731210724</v>
      </c>
      <c r="P314" s="22">
        <f t="shared" si="73"/>
        <v>511951.67688513093</v>
      </c>
    </row>
    <row r="315" spans="2:16" ht="12.75">
      <c r="B315">
        <f t="shared" si="74"/>
        <v>306</v>
      </c>
      <c r="C315" s="7">
        <f t="shared" si="64"/>
        <v>25.5</v>
      </c>
      <c r="D315">
        <f t="shared" si="70"/>
        <v>25</v>
      </c>
      <c r="E315" s="4">
        <f t="shared" si="71"/>
        <v>961698.438855884</v>
      </c>
      <c r="F315" s="4">
        <f t="shared" si="75"/>
        <v>1050938.1721014886</v>
      </c>
      <c r="G315" s="4">
        <f t="shared" si="58"/>
        <v>0</v>
      </c>
      <c r="H315" s="4">
        <f t="shared" si="59"/>
        <v>7286.504659903654</v>
      </c>
      <c r="I315" s="4">
        <f t="shared" si="72"/>
        <v>22.52370411429274</v>
      </c>
      <c r="J315" s="4">
        <f t="shared" si="65"/>
        <v>1058247.2004655066</v>
      </c>
      <c r="K315" s="4">
        <f t="shared" si="61"/>
        <v>-96548.76160962263</v>
      </c>
      <c r="L315" s="4">
        <f t="shared" si="66"/>
        <v>961698.438855884</v>
      </c>
      <c r="N315" s="22">
        <f t="shared" si="62"/>
        <v>563804.5297144428</v>
      </c>
      <c r="O315" s="22">
        <f t="shared" si="63"/>
        <v>-51438.48158528573</v>
      </c>
      <c r="P315" s="22">
        <f t="shared" si="73"/>
        <v>512366.04812915705</v>
      </c>
    </row>
    <row r="316" spans="2:16" ht="12.75">
      <c r="B316">
        <f t="shared" si="74"/>
        <v>307</v>
      </c>
      <c r="C316" s="7">
        <f t="shared" si="64"/>
        <v>25.583333333333332</v>
      </c>
      <c r="D316">
        <f t="shared" si="70"/>
        <v>25</v>
      </c>
      <c r="E316" s="4">
        <f t="shared" si="71"/>
        <v>964459.3776721335</v>
      </c>
      <c r="F316" s="4">
        <f t="shared" si="75"/>
        <v>1058247.2004655066</v>
      </c>
      <c r="G316" s="4">
        <f t="shared" si="58"/>
        <v>0</v>
      </c>
      <c r="H316" s="4">
        <f t="shared" si="59"/>
        <v>7337.180589894179</v>
      </c>
      <c r="I316" s="4">
        <f t="shared" si="72"/>
        <v>22.570099256958564</v>
      </c>
      <c r="J316" s="4">
        <f t="shared" si="65"/>
        <v>1065606.9511546576</v>
      </c>
      <c r="K316" s="4">
        <f t="shared" si="61"/>
        <v>-101147.57348252414</v>
      </c>
      <c r="L316" s="4">
        <f t="shared" si="66"/>
        <v>964459.3776721335</v>
      </c>
      <c r="N316" s="22">
        <f t="shared" si="62"/>
        <v>566558.5812571674</v>
      </c>
      <c r="O316" s="22">
        <f t="shared" si="63"/>
        <v>-53777.82649387655</v>
      </c>
      <c r="P316" s="22">
        <f t="shared" si="73"/>
        <v>512780.75476329087</v>
      </c>
    </row>
    <row r="317" spans="2:16" ht="12.75">
      <c r="B317">
        <f t="shared" si="74"/>
        <v>308</v>
      </c>
      <c r="C317" s="7">
        <f t="shared" si="64"/>
        <v>25.666666666666668</v>
      </c>
      <c r="D317">
        <f t="shared" si="70"/>
        <v>25</v>
      </c>
      <c r="E317" s="4">
        <f t="shared" si="71"/>
        <v>967228.2428640939</v>
      </c>
      <c r="F317" s="4">
        <f t="shared" si="75"/>
        <v>1065606.9511546576</v>
      </c>
      <c r="G317" s="4">
        <f t="shared" si="58"/>
        <v>0</v>
      </c>
      <c r="H317" s="4">
        <f t="shared" si="59"/>
        <v>7388.208194672293</v>
      </c>
      <c r="I317" s="4">
        <f t="shared" si="72"/>
        <v>22.616589966022005</v>
      </c>
      <c r="J317" s="4">
        <f t="shared" si="65"/>
        <v>1073017.775939296</v>
      </c>
      <c r="K317" s="4">
        <f t="shared" si="61"/>
        <v>-105789.53307520214</v>
      </c>
      <c r="L317" s="4">
        <f t="shared" si="66"/>
        <v>967228.2428640939</v>
      </c>
      <c r="N317" s="22">
        <f t="shared" si="62"/>
        <v>569326.0270719905</v>
      </c>
      <c r="O317" s="22">
        <f t="shared" si="63"/>
        <v>-56130.2300129957</v>
      </c>
      <c r="P317" s="22">
        <f t="shared" si="73"/>
        <v>513195.7970589948</v>
      </c>
    </row>
    <row r="318" spans="2:16" ht="12.75">
      <c r="B318">
        <f t="shared" si="74"/>
        <v>309</v>
      </c>
      <c r="C318" s="7">
        <f t="shared" si="64"/>
        <v>25.75</v>
      </c>
      <c r="D318">
        <f t="shared" si="70"/>
        <v>25</v>
      </c>
      <c r="E318" s="4">
        <f t="shared" si="71"/>
        <v>970005.057187587</v>
      </c>
      <c r="F318" s="4">
        <f t="shared" si="75"/>
        <v>1073017.775939296</v>
      </c>
      <c r="G318" s="4">
        <f t="shared" si="58"/>
        <v>0</v>
      </c>
      <c r="H318" s="4">
        <f t="shared" si="59"/>
        <v>7439.589913179118</v>
      </c>
      <c r="I318" s="4">
        <f t="shared" si="72"/>
        <v>22.663176438334173</v>
      </c>
      <c r="J318" s="4">
        <f t="shared" si="65"/>
        <v>1080480.0290289135</v>
      </c>
      <c r="K318" s="4">
        <f t="shared" si="61"/>
        <v>-110474.97184132645</v>
      </c>
      <c r="L318" s="4">
        <f t="shared" si="66"/>
        <v>970005.057187587</v>
      </c>
      <c r="N318" s="22">
        <f t="shared" si="62"/>
        <v>572106.9323016749</v>
      </c>
      <c r="O318" s="22">
        <f t="shared" si="63"/>
        <v>-58495.757013722534</v>
      </c>
      <c r="P318" s="22">
        <f t="shared" si="73"/>
        <v>513611.1752879523</v>
      </c>
    </row>
    <row r="319" spans="2:16" ht="12.75">
      <c r="B319">
        <f t="shared" si="74"/>
        <v>310</v>
      </c>
      <c r="C319" s="7">
        <f t="shared" si="64"/>
        <v>25.833333333333332</v>
      </c>
      <c r="D319">
        <f t="shared" si="70"/>
        <v>25</v>
      </c>
      <c r="E319" s="4">
        <f t="shared" si="71"/>
        <v>972789.8434637649</v>
      </c>
      <c r="F319" s="4">
        <f t="shared" si="75"/>
        <v>1080480.0290289135</v>
      </c>
      <c r="G319" s="4">
        <f t="shared" si="58"/>
        <v>0</v>
      </c>
      <c r="H319" s="4">
        <f t="shared" si="59"/>
        <v>7491.328201267133</v>
      </c>
      <c r="I319" s="4">
        <f t="shared" si="72"/>
        <v>22.7098588711517</v>
      </c>
      <c r="J319" s="4">
        <f t="shared" si="65"/>
        <v>1087994.0670890517</v>
      </c>
      <c r="K319" s="4">
        <f t="shared" si="61"/>
        <v>-115204.22362528683</v>
      </c>
      <c r="L319" s="4">
        <f t="shared" si="66"/>
        <v>972789.8434637649</v>
      </c>
      <c r="N319" s="22">
        <f t="shared" si="62"/>
        <v>574901.3624058028</v>
      </c>
      <c r="O319" s="22">
        <f t="shared" si="63"/>
        <v>-60874.4726837368</v>
      </c>
      <c r="P319" s="22">
        <f t="shared" si="73"/>
        <v>514026.889722066</v>
      </c>
    </row>
    <row r="320" spans="2:16" ht="12.75">
      <c r="B320">
        <f t="shared" si="74"/>
        <v>311</v>
      </c>
      <c r="C320" s="7">
        <f t="shared" si="64"/>
        <v>25.916666666666668</v>
      </c>
      <c r="D320">
        <f t="shared" si="70"/>
        <v>25</v>
      </c>
      <c r="E320" s="4">
        <f t="shared" si="71"/>
        <v>975582.6245792959</v>
      </c>
      <c r="F320" s="4">
        <f t="shared" si="75"/>
        <v>1087994.0670890517</v>
      </c>
      <c r="G320" s="4">
        <f t="shared" si="58"/>
        <v>0</v>
      </c>
      <c r="H320" s="4">
        <f t="shared" si="59"/>
        <v>7543.425531817425</v>
      </c>
      <c r="I320" s="4">
        <f t="shared" si="72"/>
        <v>22.75663746213751</v>
      </c>
      <c r="J320" s="4">
        <f t="shared" si="65"/>
        <v>1095560.2492583313</v>
      </c>
      <c r="K320" s="4">
        <f t="shared" si="61"/>
        <v>-119977.62467903539</v>
      </c>
      <c r="L320" s="4">
        <f t="shared" si="66"/>
        <v>975582.6245792959</v>
      </c>
      <c r="N320" s="22">
        <f t="shared" si="62"/>
        <v>577709.3831623187</v>
      </c>
      <c r="O320" s="22">
        <f t="shared" si="63"/>
        <v>-63266.442528859974</v>
      </c>
      <c r="P320" s="22">
        <f t="shared" si="73"/>
        <v>514442.9406334588</v>
      </c>
    </row>
    <row r="321" spans="2:16" ht="12.75">
      <c r="B321">
        <f t="shared" si="74"/>
        <v>312</v>
      </c>
      <c r="C321" s="7">
        <f t="shared" si="64"/>
        <v>26</v>
      </c>
      <c r="D321">
        <f t="shared" si="70"/>
        <v>26</v>
      </c>
      <c r="E321" s="4">
        <f t="shared" si="71"/>
        <v>978383.4234865536</v>
      </c>
      <c r="F321" s="4">
        <f t="shared" si="75"/>
        <v>1095560.2492583313</v>
      </c>
      <c r="G321" s="4">
        <f t="shared" si="58"/>
        <v>0</v>
      </c>
      <c r="H321" s="4">
        <f t="shared" si="59"/>
        <v>7595.884394857763</v>
      </c>
      <c r="I321" s="4">
        <f t="shared" si="72"/>
        <v>22.803512409361684</v>
      </c>
      <c r="J321" s="4">
        <f t="shared" si="65"/>
        <v>1103178.9371655984</v>
      </c>
      <c r="K321" s="4">
        <f t="shared" si="61"/>
        <v>-124795.51367904479</v>
      </c>
      <c r="L321" s="4">
        <f t="shared" si="66"/>
        <v>978383.4234865536</v>
      </c>
      <c r="N321" s="22">
        <f t="shared" si="62"/>
        <v>580531.0606690763</v>
      </c>
      <c r="O321" s="22">
        <f t="shared" si="63"/>
        <v>-65671.73237460294</v>
      </c>
      <c r="P321" s="22">
        <f t="shared" si="73"/>
        <v>514859.32829447335</v>
      </c>
    </row>
    <row r="322" spans="2:16" ht="12.75">
      <c r="B322">
        <f t="shared" si="74"/>
        <v>313</v>
      </c>
      <c r="C322" s="7">
        <f t="shared" si="64"/>
        <v>26.083333333333332</v>
      </c>
      <c r="D322">
        <f t="shared" si="70"/>
        <v>26</v>
      </c>
      <c r="E322" s="4">
        <f t="shared" si="71"/>
        <v>981192.2632038071</v>
      </c>
      <c r="F322" s="4">
        <f t="shared" si="75"/>
        <v>1103178.9371655984</v>
      </c>
      <c r="G322" s="4">
        <f t="shared" si="58"/>
        <v>0</v>
      </c>
      <c r="H322" s="4">
        <f t="shared" si="59"/>
        <v>7648.707297681482</v>
      </c>
      <c r="I322" s="4">
        <f t="shared" si="72"/>
        <v>22.850483911302298</v>
      </c>
      <c r="J322" s="4">
        <f t="shared" si="65"/>
        <v>1110850.494947191</v>
      </c>
      <c r="K322" s="4">
        <f t="shared" si="61"/>
        <v>-129658.23174338404</v>
      </c>
      <c r="L322" s="4">
        <f t="shared" si="66"/>
        <v>981192.2632038071</v>
      </c>
      <c r="N322" s="22">
        <f t="shared" si="62"/>
        <v>583366.4613453946</v>
      </c>
      <c r="O322" s="22">
        <f t="shared" si="63"/>
        <v>-68090.40836772084</v>
      </c>
      <c r="P322" s="22">
        <f t="shared" si="73"/>
        <v>515276.05297767377</v>
      </c>
    </row>
    <row r="323" spans="2:16" ht="12.75">
      <c r="B323">
        <f t="shared" si="74"/>
        <v>314</v>
      </c>
      <c r="C323" s="7">
        <f t="shared" si="64"/>
        <v>26.166666666666668</v>
      </c>
      <c r="D323">
        <f t="shared" si="70"/>
        <v>26</v>
      </c>
      <c r="E323" s="4">
        <f t="shared" si="71"/>
        <v>984009.1668154066</v>
      </c>
      <c r="F323" s="4">
        <f t="shared" si="75"/>
        <v>1110850.494947191</v>
      </c>
      <c r="G323" s="4">
        <f t="shared" si="58"/>
        <v>0</v>
      </c>
      <c r="H323" s="4">
        <f t="shared" si="59"/>
        <v>7701.896764967191</v>
      </c>
      <c r="I323" s="4">
        <f t="shared" si="72"/>
        <v>22.897552166846253</v>
      </c>
      <c r="J323" s="4">
        <f t="shared" si="65"/>
        <v>1118575.289264325</v>
      </c>
      <c r="K323" s="4">
        <f t="shared" si="61"/>
        <v>-134566.1224489184</v>
      </c>
      <c r="L323" s="4">
        <f t="shared" si="66"/>
        <v>984009.1668154066</v>
      </c>
      <c r="N323" s="22">
        <f t="shared" si="62"/>
        <v>586215.6519336223</v>
      </c>
      <c r="O323" s="22">
        <f t="shared" si="63"/>
        <v>-70522.53697777823</v>
      </c>
      <c r="P323" s="22">
        <f t="shared" si="73"/>
        <v>515693.11495584407</v>
      </c>
    </row>
    <row r="324" spans="2:16" ht="12.75">
      <c r="B324">
        <f t="shared" si="74"/>
        <v>315</v>
      </c>
      <c r="C324" s="7">
        <f t="shared" si="64"/>
        <v>26.25</v>
      </c>
      <c r="D324">
        <f t="shared" si="70"/>
        <v>26</v>
      </c>
      <c r="E324" s="4">
        <f t="shared" si="71"/>
        <v>986834.1574719766</v>
      </c>
      <c r="F324" s="4">
        <f t="shared" si="75"/>
        <v>1118575.289264325</v>
      </c>
      <c r="G324" s="4">
        <f t="shared" si="58"/>
        <v>0</v>
      </c>
      <c r="H324" s="4">
        <f t="shared" si="59"/>
        <v>7755.45533889932</v>
      </c>
      <c r="I324" s="4">
        <f t="shared" si="72"/>
        <v>22.94471737529014</v>
      </c>
      <c r="J324" s="4">
        <f t="shared" si="65"/>
        <v>1126353.6893205997</v>
      </c>
      <c r="K324" s="4">
        <f t="shared" si="61"/>
        <v>-139519.53184862307</v>
      </c>
      <c r="L324" s="4">
        <f t="shared" si="66"/>
        <v>986834.1574719766</v>
      </c>
      <c r="N324" s="22">
        <f t="shared" si="62"/>
        <v>589078.6995007072</v>
      </c>
      <c r="O324" s="22">
        <f t="shared" si="63"/>
        <v>-72968.1849987183</v>
      </c>
      <c r="P324" s="22">
        <f t="shared" si="73"/>
        <v>516110.5145019889</v>
      </c>
    </row>
    <row r="325" spans="2:16" ht="12.75">
      <c r="B325">
        <f t="shared" si="74"/>
        <v>316</v>
      </c>
      <c r="C325" s="7">
        <f t="shared" si="64"/>
        <v>26.333333333333332</v>
      </c>
      <c r="D325">
        <f t="shared" si="70"/>
        <v>26</v>
      </c>
      <c r="E325" s="4">
        <f t="shared" si="71"/>
        <v>989667.2583906043</v>
      </c>
      <c r="F325" s="4">
        <f t="shared" si="75"/>
        <v>1126353.6893205997</v>
      </c>
      <c r="G325" s="4">
        <f t="shared" si="58"/>
        <v>0</v>
      </c>
      <c r="H325" s="4">
        <f t="shared" si="59"/>
        <v>7809.385579289491</v>
      </c>
      <c r="I325" s="4">
        <f t="shared" si="72"/>
        <v>22.991979736341055</v>
      </c>
      <c r="J325" s="4">
        <f t="shared" si="65"/>
        <v>1134186.0668796254</v>
      </c>
      <c r="K325" s="4">
        <f t="shared" si="61"/>
        <v>-144518.80848902115</v>
      </c>
      <c r="L325" s="4">
        <f t="shared" si="66"/>
        <v>989667.2583906043</v>
      </c>
      <c r="N325" s="22">
        <f t="shared" si="62"/>
        <v>591955.6714397765</v>
      </c>
      <c r="O325" s="22">
        <f t="shared" si="63"/>
        <v>-75427.41955044183</v>
      </c>
      <c r="P325" s="22">
        <f t="shared" si="73"/>
        <v>516528.2518893347</v>
      </c>
    </row>
    <row r="326" spans="2:16" ht="12.75">
      <c r="B326">
        <f t="shared" si="74"/>
        <v>317</v>
      </c>
      <c r="C326" s="7">
        <f t="shared" si="64"/>
        <v>26.416666666666668</v>
      </c>
      <c r="D326">
        <f t="shared" si="70"/>
        <v>26</v>
      </c>
      <c r="E326" s="4">
        <f t="shared" si="71"/>
        <v>992508.4928550294</v>
      </c>
      <c r="F326" s="4">
        <f t="shared" si="75"/>
        <v>1134186.0668796254</v>
      </c>
      <c r="G326" s="4">
        <f t="shared" si="58"/>
        <v>0</v>
      </c>
      <c r="H326" s="4">
        <f t="shared" si="59"/>
        <v>7863.690063698736</v>
      </c>
      <c r="I326" s="4">
        <f t="shared" si="72"/>
        <v>23.039339450117456</v>
      </c>
      <c r="J326" s="4">
        <f t="shared" si="65"/>
        <v>1142072.7962827743</v>
      </c>
      <c r="K326" s="4">
        <f t="shared" si="61"/>
        <v>-149564.3034277449</v>
      </c>
      <c r="L326" s="4">
        <f t="shared" si="66"/>
        <v>992508.4928550294</v>
      </c>
      <c r="N326" s="22">
        <f t="shared" si="62"/>
        <v>594846.6354717225</v>
      </c>
      <c r="O326" s="22">
        <f t="shared" si="63"/>
        <v>-77900.30808039459</v>
      </c>
      <c r="P326" s="22">
        <f t="shared" si="73"/>
        <v>516946.3273913279</v>
      </c>
    </row>
    <row r="327" spans="2:16" ht="12.75">
      <c r="B327">
        <f t="shared" si="74"/>
        <v>318</v>
      </c>
      <c r="C327" s="7">
        <f t="shared" si="64"/>
        <v>26.5</v>
      </c>
      <c r="D327">
        <f t="shared" si="70"/>
        <v>26</v>
      </c>
      <c r="E327" s="4">
        <f t="shared" si="71"/>
        <v>995357.8842158398</v>
      </c>
      <c r="F327" s="4">
        <f t="shared" si="75"/>
        <v>1142072.7962827743</v>
      </c>
      <c r="G327" s="4">
        <f t="shared" si="58"/>
        <v>0</v>
      </c>
      <c r="H327" s="4">
        <f t="shared" si="59"/>
        <v>7918.371387560568</v>
      </c>
      <c r="I327" s="4">
        <f t="shared" si="72"/>
        <v>23.086796717150026</v>
      </c>
      <c r="J327" s="4">
        <f t="shared" si="65"/>
        <v>1150014.2544670522</v>
      </c>
      <c r="K327" s="4">
        <f t="shared" si="61"/>
        <v>-154656.3702512124</v>
      </c>
      <c r="L327" s="4">
        <f t="shared" si="66"/>
        <v>995357.8842158398</v>
      </c>
      <c r="N327" s="22">
        <f t="shared" si="62"/>
        <v>597751.6596467958</v>
      </c>
      <c r="O327" s="22">
        <f t="shared" si="63"/>
        <v>-80386.9183651585</v>
      </c>
      <c r="P327" s="22">
        <f t="shared" si="73"/>
        <v>517364.74128163734</v>
      </c>
    </row>
    <row r="328" spans="2:16" ht="12.75">
      <c r="B328">
        <f t="shared" si="74"/>
        <v>319</v>
      </c>
      <c r="C328" s="7">
        <f t="shared" si="64"/>
        <v>26.583333333333332</v>
      </c>
      <c r="D328">
        <f t="shared" si="70"/>
        <v>26</v>
      </c>
      <c r="E328" s="4">
        <f t="shared" si="71"/>
        <v>998215.4558906581</v>
      </c>
      <c r="F328" s="4">
        <f t="shared" si="75"/>
        <v>1150014.2544670522</v>
      </c>
      <c r="G328" s="4">
        <f t="shared" si="58"/>
        <v>0</v>
      </c>
      <c r="H328" s="4">
        <f t="shared" si="59"/>
        <v>7973.432164304894</v>
      </c>
      <c r="I328" s="4">
        <f t="shared" si="72"/>
        <v>23.134351738382502</v>
      </c>
      <c r="J328" s="4">
        <f t="shared" si="65"/>
        <v>1158010.8209830956</v>
      </c>
      <c r="K328" s="4">
        <f t="shared" si="61"/>
        <v>-159795.36509243748</v>
      </c>
      <c r="L328" s="4">
        <f t="shared" si="66"/>
        <v>998215.4558906581</v>
      </c>
      <c r="N328" s="22">
        <f t="shared" si="62"/>
        <v>600670.8123462088</v>
      </c>
      <c r="O328" s="22">
        <f t="shared" si="63"/>
        <v>-82887.31851205612</v>
      </c>
      <c r="P328" s="22">
        <f t="shared" si="73"/>
        <v>517783.4938341527</v>
      </c>
    </row>
    <row r="329" spans="2:16" ht="12.75">
      <c r="B329">
        <f t="shared" si="74"/>
        <v>320</v>
      </c>
      <c r="C329" s="7">
        <f t="shared" si="64"/>
        <v>26.666666666666668</v>
      </c>
      <c r="D329">
        <f t="shared" si="70"/>
        <v>26</v>
      </c>
      <c r="E329" s="4">
        <f t="shared" si="71"/>
        <v>1001081.231364337</v>
      </c>
      <c r="F329" s="4">
        <f t="shared" si="75"/>
        <v>1158010.8209830956</v>
      </c>
      <c r="G329" s="4">
        <f t="shared" si="58"/>
        <v>0</v>
      </c>
      <c r="H329" s="4">
        <f t="shared" si="59"/>
        <v>8028.8750254827955</v>
      </c>
      <c r="I329" s="4">
        <f t="shared" si="72"/>
        <v>23.182004715172518</v>
      </c>
      <c r="J329" s="4">
        <f t="shared" si="65"/>
        <v>1166062.8780132935</v>
      </c>
      <c r="K329" s="4">
        <f t="shared" si="61"/>
        <v>-164981.64664895646</v>
      </c>
      <c r="L329" s="4">
        <f t="shared" si="66"/>
        <v>1001081.231364337</v>
      </c>
      <c r="N329" s="22">
        <f t="shared" si="62"/>
        <v>603604.1622837444</v>
      </c>
      <c r="O329" s="22">
        <f t="shared" si="63"/>
        <v>-85401.57696075873</v>
      </c>
      <c r="P329" s="22">
        <f t="shared" si="73"/>
        <v>518202.5853229857</v>
      </c>
    </row>
    <row r="330" spans="2:16" ht="12.75">
      <c r="B330">
        <f t="shared" si="74"/>
        <v>321</v>
      </c>
      <c r="C330" s="7">
        <f t="shared" si="64"/>
        <v>26.75</v>
      </c>
      <c r="D330">
        <f t="shared" si="70"/>
        <v>26</v>
      </c>
      <c r="E330" s="4">
        <f t="shared" si="71"/>
        <v>1003955.2341891525</v>
      </c>
      <c r="F330" s="4">
        <f t="shared" si="75"/>
        <v>1166062.8780132935</v>
      </c>
      <c r="G330" s="4">
        <f aca="true" t="shared" si="76" ref="G330:G393">IF(C330&lt;=Years,MthyIncStrm,0)</f>
        <v>0</v>
      </c>
      <c r="H330" s="4">
        <f aca="true" t="shared" si="77" ref="H330:H393">(F330+G330)*Loanintmth</f>
        <v>8084.702620892168</v>
      </c>
      <c r="I330" s="4">
        <f t="shared" si="72"/>
        <v>23.2297558492925</v>
      </c>
      <c r="J330" s="4">
        <f t="shared" si="65"/>
        <v>1174170.810390035</v>
      </c>
      <c r="K330" s="4">
        <f aca="true" t="shared" si="78" ref="K330:K393">E330-J330</f>
        <v>-170215.57620088244</v>
      </c>
      <c r="L330" s="4">
        <f t="shared" si="66"/>
        <v>1003955.2341891525</v>
      </c>
      <c r="N330" s="22">
        <f aca="true" t="shared" si="79" ref="N330:N393">J330/(1+CPImth)^B330</f>
        <v>606551.7785073732</v>
      </c>
      <c r="O330" s="22">
        <f aca="true" t="shared" si="80" ref="O330:O393">K330/(1+CPImth)^B330</f>
        <v>-87929.7624849036</v>
      </c>
      <c r="P330" s="22">
        <f t="shared" si="73"/>
        <v>518622.0160224696</v>
      </c>
    </row>
    <row r="331" spans="2:16" ht="12.75">
      <c r="B331">
        <f t="shared" si="74"/>
        <v>322</v>
      </c>
      <c r="C331" s="7">
        <f aca="true" t="shared" si="81" ref="C331:C394">(B331)/12</f>
        <v>26.833333333333332</v>
      </c>
      <c r="D331">
        <f t="shared" si="70"/>
        <v>26</v>
      </c>
      <c r="E331" s="4">
        <f t="shared" si="71"/>
        <v>1006837.4879849964</v>
      </c>
      <c r="F331" s="4">
        <f t="shared" si="75"/>
        <v>1174170.810390035</v>
      </c>
      <c r="G331" s="4">
        <f t="shared" si="76"/>
        <v>0</v>
      </c>
      <c r="H331" s="4">
        <f t="shared" si="77"/>
        <v>8140.917618704242</v>
      </c>
      <c r="I331" s="4">
        <f t="shared" si="72"/>
        <v>23.27760534293046</v>
      </c>
      <c r="J331" s="4">
        <f aca="true" t="shared" si="82" ref="J331:J394">SUM(F331:I331)</f>
        <v>1182335.005614082</v>
      </c>
      <c r="K331" s="4">
        <f t="shared" si="78"/>
        <v>-175497.5176290857</v>
      </c>
      <c r="L331" s="4">
        <f aca="true" t="shared" si="83" ref="L331:L369">J331+K331</f>
        <v>1006837.4879849964</v>
      </c>
      <c r="N331" s="22">
        <f t="shared" si="79"/>
        <v>609513.7304008793</v>
      </c>
      <c r="O331" s="22">
        <f t="shared" si="80"/>
        <v>-90471.94419371936</v>
      </c>
      <c r="P331" s="22">
        <f t="shared" si="73"/>
        <v>519041.7862071599</v>
      </c>
    </row>
    <row r="332" spans="2:16" ht="12.75">
      <c r="B332">
        <f t="shared" si="74"/>
        <v>323</v>
      </c>
      <c r="C332" s="7">
        <f t="shared" si="81"/>
        <v>26.916666666666668</v>
      </c>
      <c r="D332">
        <f t="shared" si="70"/>
        <v>26</v>
      </c>
      <c r="E332" s="4">
        <f t="shared" si="71"/>
        <v>1009728.0164395709</v>
      </c>
      <c r="F332" s="4">
        <f t="shared" si="75"/>
        <v>1182335.005614082</v>
      </c>
      <c r="G332" s="4">
        <f t="shared" si="76"/>
        <v>0</v>
      </c>
      <c r="H332" s="4">
        <f t="shared" si="77"/>
        <v>8197.522705590969</v>
      </c>
      <c r="I332" s="4">
        <f t="shared" si="72"/>
        <v>23.325553398690914</v>
      </c>
      <c r="J332" s="4">
        <f t="shared" si="82"/>
        <v>1190555.8538730717</v>
      </c>
      <c r="K332" s="4">
        <f t="shared" si="78"/>
        <v>-180827.8374335008</v>
      </c>
      <c r="L332" s="4">
        <f t="shared" si="83"/>
        <v>1009728.0164395709</v>
      </c>
      <c r="N332" s="22">
        <f t="shared" si="79"/>
        <v>612490.0876854935</v>
      </c>
      <c r="O332" s="22">
        <f t="shared" si="80"/>
        <v>-93028.19153365902</v>
      </c>
      <c r="P332" s="22">
        <f t="shared" si="73"/>
        <v>519461.8961518345</v>
      </c>
    </row>
    <row r="333" spans="2:16" ht="12.75">
      <c r="B333">
        <f t="shared" si="74"/>
        <v>324</v>
      </c>
      <c r="C333" s="7">
        <f t="shared" si="81"/>
        <v>27</v>
      </c>
      <c r="D333">
        <f t="shared" si="70"/>
        <v>27</v>
      </c>
      <c r="E333" s="4">
        <f t="shared" si="71"/>
        <v>1012626.843308583</v>
      </c>
      <c r="F333" s="4">
        <f t="shared" si="75"/>
        <v>1190555.8538730717</v>
      </c>
      <c r="G333" s="4">
        <f t="shared" si="76"/>
        <v>0</v>
      </c>
      <c r="H333" s="4">
        <f t="shared" si="77"/>
        <v>8254.520586853298</v>
      </c>
      <c r="I333" s="4">
        <f t="shared" si="72"/>
        <v>23.37360021959569</v>
      </c>
      <c r="J333" s="4">
        <f t="shared" si="82"/>
        <v>1198833.7480601447</v>
      </c>
      <c r="K333" s="4">
        <f t="shared" si="78"/>
        <v>-186206.9047515617</v>
      </c>
      <c r="L333" s="4">
        <f t="shared" si="83"/>
        <v>1012626.843308583</v>
      </c>
      <c r="N333" s="22">
        <f t="shared" si="79"/>
        <v>615480.9204215345</v>
      </c>
      <c r="O333" s="22">
        <f t="shared" si="80"/>
        <v>-95598.57429004113</v>
      </c>
      <c r="P333" s="22">
        <f t="shared" si="73"/>
        <v>519882.34613149334</v>
      </c>
    </row>
    <row r="334" spans="2:16" ht="12.75">
      <c r="B334">
        <f t="shared" si="74"/>
        <v>325</v>
      </c>
      <c r="C334" s="7">
        <f t="shared" si="81"/>
        <v>27.083333333333332</v>
      </c>
      <c r="D334">
        <f t="shared" si="70"/>
        <v>27</v>
      </c>
      <c r="E334" s="4">
        <f t="shared" si="71"/>
        <v>1015533.9924159403</v>
      </c>
      <c r="F334" s="4">
        <f t="shared" si="75"/>
        <v>1198833.7480601447</v>
      </c>
      <c r="G334" s="4">
        <f t="shared" si="76"/>
        <v>0</v>
      </c>
      <c r="H334" s="4">
        <f t="shared" si="77"/>
        <v>8311.913986550337</v>
      </c>
      <c r="I334" s="4">
        <f t="shared" si="72"/>
        <v>23.421746009084817</v>
      </c>
      <c r="J334" s="4">
        <f t="shared" si="82"/>
        <v>1207169.0837927042</v>
      </c>
      <c r="K334" s="4">
        <f t="shared" si="78"/>
        <v>-191635.09137676388</v>
      </c>
      <c r="L334" s="4">
        <f t="shared" si="83"/>
        <v>1015533.9924159403</v>
      </c>
      <c r="N334" s="22">
        <f t="shared" si="79"/>
        <v>618486.2990100574</v>
      </c>
      <c r="O334" s="22">
        <f t="shared" si="80"/>
        <v>-98183.16258869815</v>
      </c>
      <c r="P334" s="22">
        <f t="shared" si="73"/>
        <v>520303.1364213592</v>
      </c>
    </row>
    <row r="335" spans="2:16" ht="12.75">
      <c r="B335">
        <f t="shared" si="74"/>
        <v>326</v>
      </c>
      <c r="C335" s="7">
        <f t="shared" si="81"/>
        <v>27.166666666666668</v>
      </c>
      <c r="D335">
        <f t="shared" si="70"/>
        <v>27</v>
      </c>
      <c r="E335" s="4">
        <f t="shared" si="71"/>
        <v>1018449.487653946</v>
      </c>
      <c r="F335" s="4">
        <f t="shared" si="75"/>
        <v>1207169.0837927042</v>
      </c>
      <c r="G335" s="4">
        <f t="shared" si="76"/>
        <v>0</v>
      </c>
      <c r="H335" s="4">
        <f t="shared" si="77"/>
        <v>8369.705647629415</v>
      </c>
      <c r="I335" s="4">
        <f t="shared" si="72"/>
        <v>23.469990971017374</v>
      </c>
      <c r="J335" s="4">
        <f t="shared" si="82"/>
        <v>1215562.2594313046</v>
      </c>
      <c r="K335" s="4">
        <f t="shared" si="78"/>
        <v>-197112.7717773586</v>
      </c>
      <c r="L335" s="4">
        <f t="shared" si="83"/>
        <v>1018449.487653946</v>
      </c>
      <c r="N335" s="22">
        <f t="shared" si="79"/>
        <v>621506.2941945116</v>
      </c>
      <c r="O335" s="22">
        <f t="shared" si="80"/>
        <v>-100782.02689763413</v>
      </c>
      <c r="P335" s="22">
        <f t="shared" si="73"/>
        <v>520724.26729687746</v>
      </c>
    </row>
    <row r="336" spans="2:16" ht="12.75">
      <c r="B336">
        <f t="shared" si="74"/>
        <v>327</v>
      </c>
      <c r="C336" s="7">
        <f t="shared" si="81"/>
        <v>27.25</v>
      </c>
      <c r="D336">
        <f t="shared" si="70"/>
        <v>27</v>
      </c>
      <c r="E336" s="4">
        <f t="shared" si="71"/>
        <v>1021373.3529834959</v>
      </c>
      <c r="F336" s="4">
        <f t="shared" si="75"/>
        <v>1215562.2594313046</v>
      </c>
      <c r="G336" s="4">
        <f t="shared" si="76"/>
        <v>0</v>
      </c>
      <c r="H336" s="4">
        <f t="shared" si="77"/>
        <v>8427.898332057046</v>
      </c>
      <c r="I336" s="4">
        <f t="shared" si="72"/>
        <v>23.51833530967236</v>
      </c>
      <c r="J336" s="4">
        <f t="shared" si="82"/>
        <v>1224013.6760986713</v>
      </c>
      <c r="K336" s="4">
        <f t="shared" si="78"/>
        <v>-202640.32311517536</v>
      </c>
      <c r="L336" s="4">
        <f t="shared" si="83"/>
        <v>1021373.3529834959</v>
      </c>
      <c r="N336" s="22">
        <f t="shared" si="79"/>
        <v>624540.9770624058</v>
      </c>
      <c r="O336" s="22">
        <f t="shared" si="80"/>
        <v>-103395.23802868939</v>
      </c>
      <c r="P336" s="22">
        <f t="shared" si="73"/>
        <v>521145.7390337164</v>
      </c>
    </row>
    <row r="337" spans="2:16" ht="12.75">
      <c r="B337">
        <f t="shared" si="74"/>
        <v>328</v>
      </c>
      <c r="C337" s="7">
        <f t="shared" si="81"/>
        <v>27.333333333333332</v>
      </c>
      <c r="D337">
        <f t="shared" si="70"/>
        <v>27</v>
      </c>
      <c r="E337" s="4">
        <f t="shared" si="71"/>
        <v>1024305.6124342751</v>
      </c>
      <c r="F337" s="4">
        <f t="shared" si="75"/>
        <v>1224013.6760986713</v>
      </c>
      <c r="G337" s="4">
        <f t="shared" si="76"/>
        <v>0</v>
      </c>
      <c r="H337" s="4">
        <f t="shared" si="77"/>
        <v>8486.494820950787</v>
      </c>
      <c r="I337" s="4">
        <f t="shared" si="72"/>
        <v>23.566779229749546</v>
      </c>
      <c r="J337" s="4">
        <f t="shared" si="82"/>
        <v>1232523.7376988519</v>
      </c>
      <c r="K337" s="4">
        <f t="shared" si="78"/>
        <v>-208218.12526457675</v>
      </c>
      <c r="L337" s="4">
        <f t="shared" si="83"/>
        <v>1024305.6124342751</v>
      </c>
      <c r="N337" s="22">
        <f t="shared" si="79"/>
        <v>627590.4190469817</v>
      </c>
      <c r="O337" s="22">
        <f t="shared" si="80"/>
        <v>-106022.86713921386</v>
      </c>
      <c r="P337" s="22">
        <f t="shared" si="73"/>
        <v>521567.5519077679</v>
      </c>
    </row>
    <row r="338" spans="2:16" ht="12.75">
      <c r="B338">
        <f aca="true" t="shared" si="84" ref="B338:B362">1+B337</f>
        <v>329</v>
      </c>
      <c r="C338" s="7">
        <f t="shared" si="81"/>
        <v>27.416666666666668</v>
      </c>
      <c r="D338">
        <f t="shared" si="70"/>
        <v>27</v>
      </c>
      <c r="E338" s="4">
        <f t="shared" si="71"/>
        <v>1027246.2901049559</v>
      </c>
      <c r="F338" s="4">
        <f t="shared" si="75"/>
        <v>1232523.7376988519</v>
      </c>
      <c r="G338" s="4">
        <f t="shared" si="76"/>
        <v>0</v>
      </c>
      <c r="H338" s="4">
        <f t="shared" si="77"/>
        <v>8545.49791471204</v>
      </c>
      <c r="I338" s="4">
        <f t="shared" si="72"/>
        <v>23.61532293637036</v>
      </c>
      <c r="J338" s="4">
        <f t="shared" si="82"/>
        <v>1241092.8509365001</v>
      </c>
      <c r="K338" s="4">
        <f t="shared" si="78"/>
        <v>-213846.56083154422</v>
      </c>
      <c r="L338" s="4">
        <f t="shared" si="83"/>
        <v>1027246.2901049559</v>
      </c>
      <c r="N338" s="22">
        <f t="shared" si="79"/>
        <v>630654.6919288943</v>
      </c>
      <c r="O338" s="22">
        <f t="shared" si="80"/>
        <v>-108664.98573374773</v>
      </c>
      <c r="P338" s="22">
        <f t="shared" si="73"/>
        <v>521989.70619514654</v>
      </c>
    </row>
    <row r="339" spans="2:16" ht="12.75">
      <c r="B339">
        <f t="shared" si="84"/>
        <v>330</v>
      </c>
      <c r="C339" s="7">
        <f t="shared" si="81"/>
        <v>27.5</v>
      </c>
      <c r="D339">
        <f t="shared" si="70"/>
        <v>27</v>
      </c>
      <c r="E339" s="4">
        <f t="shared" si="71"/>
        <v>1030195.4101633943</v>
      </c>
      <c r="F339" s="4">
        <f t="shared" si="75"/>
        <v>1241092.8509365001</v>
      </c>
      <c r="G339" s="4">
        <f t="shared" si="76"/>
        <v>0</v>
      </c>
      <c r="H339" s="4">
        <f t="shared" si="77"/>
        <v>8604.910433159734</v>
      </c>
      <c r="I339" s="4">
        <f t="shared" si="72"/>
        <v>23.663966635078744</v>
      </c>
      <c r="J339" s="4">
        <f t="shared" si="82"/>
        <v>1249721.4253362948</v>
      </c>
      <c r="K339" s="4">
        <f t="shared" si="78"/>
        <v>-219526.01517290052</v>
      </c>
      <c r="L339" s="4">
        <f t="shared" si="83"/>
        <v>1030195.4101633943</v>
      </c>
      <c r="N339" s="22">
        <f t="shared" si="79"/>
        <v>633733.867837903</v>
      </c>
      <c r="O339" s="22">
        <f t="shared" si="80"/>
        <v>-111321.66566571227</v>
      </c>
      <c r="P339" s="22">
        <f t="shared" si="73"/>
        <v>522412.2021721907</v>
      </c>
    </row>
    <row r="340" spans="2:16" ht="12.75">
      <c r="B340">
        <f t="shared" si="84"/>
        <v>331</v>
      </c>
      <c r="C340" s="7">
        <f t="shared" si="81"/>
        <v>27.583333333333332</v>
      </c>
      <c r="D340">
        <f t="shared" si="70"/>
        <v>27</v>
      </c>
      <c r="E340" s="4">
        <f t="shared" si="71"/>
        <v>1033152.9968468309</v>
      </c>
      <c r="F340" s="4">
        <f t="shared" si="75"/>
        <v>1249721.4253362948</v>
      </c>
      <c r="G340" s="4">
        <f t="shared" si="76"/>
        <v>0</v>
      </c>
      <c r="H340" s="4">
        <f t="shared" si="77"/>
        <v>8664.735215664978</v>
      </c>
      <c r="I340" s="4">
        <f t="shared" si="72"/>
        <v>23.712710531842028</v>
      </c>
      <c r="J340" s="4">
        <f t="shared" si="82"/>
        <v>1258409.8732624918</v>
      </c>
      <c r="K340" s="4">
        <f t="shared" si="78"/>
        <v>-225256.87641566084</v>
      </c>
      <c r="L340" s="4">
        <f t="shared" si="83"/>
        <v>1033152.9968468309</v>
      </c>
      <c r="N340" s="22">
        <f t="shared" si="79"/>
        <v>636828.0192545684</v>
      </c>
      <c r="O340" s="22">
        <f t="shared" si="80"/>
        <v>-113992.9791391061</v>
      </c>
      <c r="P340" s="22">
        <f t="shared" si="73"/>
        <v>522835.04011546227</v>
      </c>
    </row>
    <row r="341" spans="2:16" ht="12.75">
      <c r="B341">
        <f t="shared" si="84"/>
        <v>332</v>
      </c>
      <c r="C341" s="7">
        <f t="shared" si="81"/>
        <v>27.666666666666668</v>
      </c>
      <c r="D341">
        <f t="shared" si="70"/>
        <v>27</v>
      </c>
      <c r="E341" s="4">
        <f t="shared" si="71"/>
        <v>1036119.0744620886</v>
      </c>
      <c r="F341" s="4">
        <f t="shared" si="75"/>
        <v>1258409.8732624918</v>
      </c>
      <c r="G341" s="4">
        <f t="shared" si="76"/>
        <v>0</v>
      </c>
      <c r="H341" s="4">
        <f t="shared" si="77"/>
        <v>8724.975121286609</v>
      </c>
      <c r="I341" s="4">
        <f t="shared" si="72"/>
        <v>23.761554833051804</v>
      </c>
      <c r="J341" s="4">
        <f t="shared" si="82"/>
        <v>1267158.6099386115</v>
      </c>
      <c r="K341" s="4">
        <f t="shared" si="78"/>
        <v>-231039.53547652287</v>
      </c>
      <c r="L341" s="4">
        <f t="shared" si="83"/>
        <v>1036119.0744620886</v>
      </c>
      <c r="N341" s="22">
        <f t="shared" si="79"/>
        <v>639937.2190119588</v>
      </c>
      <c r="O341" s="22">
        <f t="shared" si="80"/>
        <v>-116678.99871021164</v>
      </c>
      <c r="P341" s="22">
        <f t="shared" si="73"/>
        <v>523258.22030174715</v>
      </c>
    </row>
    <row r="342" spans="2:16" ht="12.75">
      <c r="B342">
        <f t="shared" si="84"/>
        <v>333</v>
      </c>
      <c r="C342" s="7">
        <f t="shared" si="81"/>
        <v>27.75</v>
      </c>
      <c r="D342">
        <f t="shared" si="70"/>
        <v>27</v>
      </c>
      <c r="E342" s="4">
        <f aca="true" t="shared" si="85" ref="E342:E373">Propvalyr0*(1+Houseinfmth)^(B342)</f>
        <v>1039093.6673857726</v>
      </c>
      <c r="F342" s="4">
        <f t="shared" si="75"/>
        <v>1267158.6099386115</v>
      </c>
      <c r="G342" s="4">
        <f t="shared" si="76"/>
        <v>0</v>
      </c>
      <c r="H342" s="4">
        <f t="shared" si="77"/>
        <v>8785.633028907707</v>
      </c>
      <c r="I342" s="4">
        <f aca="true" t="shared" si="86" ref="I342:I373">Monthfee*(1+CPImth)^B342</f>
        <v>23.810499745524773</v>
      </c>
      <c r="J342" s="4">
        <f t="shared" si="82"/>
        <v>1275968.0534672646</v>
      </c>
      <c r="K342" s="4">
        <f t="shared" si="78"/>
        <v>-236874.38608149206</v>
      </c>
      <c r="L342" s="4">
        <f t="shared" si="83"/>
        <v>1039093.6673857726</v>
      </c>
      <c r="N342" s="22">
        <f t="shared" si="79"/>
        <v>643061.5402973649</v>
      </c>
      <c r="O342" s="22">
        <f t="shared" si="80"/>
        <v>-119379.79728930959</v>
      </c>
      <c r="P342" s="22">
        <f t="shared" si="73"/>
        <v>523681.7430080554</v>
      </c>
    </row>
    <row r="343" spans="2:16" ht="12.75">
      <c r="B343">
        <f t="shared" si="84"/>
        <v>334</v>
      </c>
      <c r="C343" s="7">
        <f t="shared" si="81"/>
        <v>27.833333333333332</v>
      </c>
      <c r="D343">
        <f aca="true" t="shared" si="87" ref="D343:D406">INT(C343)</f>
        <v>27</v>
      </c>
      <c r="E343" s="4">
        <f t="shared" si="85"/>
        <v>1042076.8000644713</v>
      </c>
      <c r="F343" s="4">
        <f t="shared" si="75"/>
        <v>1275968.0534672646</v>
      </c>
      <c r="G343" s="4">
        <f t="shared" si="76"/>
        <v>0</v>
      </c>
      <c r="H343" s="4">
        <f t="shared" si="77"/>
        <v>8846.711837373034</v>
      </c>
      <c r="I343" s="4">
        <f t="shared" si="86"/>
        <v>23.859545476503687</v>
      </c>
      <c r="J343" s="4">
        <f t="shared" si="82"/>
        <v>1284838.624850114</v>
      </c>
      <c r="K343" s="4">
        <f t="shared" si="78"/>
        <v>-242761.8247856428</v>
      </c>
      <c r="L343" s="4">
        <f t="shared" si="83"/>
        <v>1042076.8000644713</v>
      </c>
      <c r="N343" s="22">
        <f t="shared" si="79"/>
        <v>646201.0566540218</v>
      </c>
      <c r="O343" s="22">
        <f t="shared" si="80"/>
        <v>-122095.44814240097</v>
      </c>
      <c r="P343" s="22">
        <f t="shared" si="73"/>
        <v>524105.6085116209</v>
      </c>
    </row>
    <row r="344" spans="2:16" ht="12.75">
      <c r="B344">
        <f t="shared" si="84"/>
        <v>335</v>
      </c>
      <c r="C344" s="7">
        <f t="shared" si="81"/>
        <v>27.916666666666668</v>
      </c>
      <c r="D344">
        <f t="shared" si="87"/>
        <v>27</v>
      </c>
      <c r="E344" s="4">
        <f t="shared" si="85"/>
        <v>1045068.4970149557</v>
      </c>
      <c r="F344" s="4">
        <f t="shared" si="75"/>
        <v>1284838.624850114</v>
      </c>
      <c r="G344" s="4">
        <f t="shared" si="76"/>
        <v>0</v>
      </c>
      <c r="H344" s="4">
        <f t="shared" si="77"/>
        <v>8908.214465627458</v>
      </c>
      <c r="I344" s="4">
        <f t="shared" si="86"/>
        <v>23.908692233658154</v>
      </c>
      <c r="J344" s="4">
        <f t="shared" si="82"/>
        <v>1293770.7480079753</v>
      </c>
      <c r="K344" s="4">
        <f t="shared" si="78"/>
        <v>-248702.25099301955</v>
      </c>
      <c r="L344" s="4">
        <f t="shared" si="83"/>
        <v>1045068.4970149557</v>
      </c>
      <c r="N344" s="22">
        <f t="shared" si="79"/>
        <v>649355.841982841</v>
      </c>
      <c r="O344" s="22">
        <f t="shared" si="80"/>
        <v>-124826.02489293918</v>
      </c>
      <c r="P344" s="22">
        <f t="shared" si="73"/>
        <v>524529.8170899019</v>
      </c>
    </row>
    <row r="345" spans="2:16" ht="12.75">
      <c r="B345">
        <f t="shared" si="84"/>
        <v>336</v>
      </c>
      <c r="C345" s="7">
        <f t="shared" si="81"/>
        <v>28</v>
      </c>
      <c r="D345">
        <f t="shared" si="87"/>
        <v>28</v>
      </c>
      <c r="E345" s="4">
        <f t="shared" si="85"/>
        <v>1048068.7828243832</v>
      </c>
      <c r="F345" s="4">
        <f t="shared" si="75"/>
        <v>1293770.7480079753</v>
      </c>
      <c r="G345" s="4">
        <f t="shared" si="76"/>
        <v>0</v>
      </c>
      <c r="H345" s="4">
        <f t="shared" si="77"/>
        <v>8970.143852855295</v>
      </c>
      <c r="I345" s="4">
        <f t="shared" si="86"/>
        <v>23.95794022508555</v>
      </c>
      <c r="J345" s="4">
        <f t="shared" si="82"/>
        <v>1302764.8498010556</v>
      </c>
      <c r="K345" s="4">
        <f t="shared" si="78"/>
        <v>-254696.0669766724</v>
      </c>
      <c r="L345" s="4">
        <f t="shared" si="83"/>
        <v>1048068.7828243832</v>
      </c>
      <c r="N345" s="22">
        <f t="shared" si="79"/>
        <v>652525.9705441495</v>
      </c>
      <c r="O345" s="22">
        <f t="shared" si="80"/>
        <v>-127571.60152356775</v>
      </c>
      <c r="P345" s="22">
        <f t="shared" si="73"/>
        <v>524954.3690205817</v>
      </c>
    </row>
    <row r="346" spans="2:16" ht="12.75">
      <c r="B346">
        <f t="shared" si="84"/>
        <v>337</v>
      </c>
      <c r="C346" s="7">
        <f t="shared" si="81"/>
        <v>28.083333333333332</v>
      </c>
      <c r="D346">
        <f t="shared" si="87"/>
        <v>28</v>
      </c>
      <c r="E346" s="4">
        <f t="shared" si="85"/>
        <v>1051077.682150498</v>
      </c>
      <c r="F346" s="4">
        <f t="shared" si="75"/>
        <v>1302764.8498010556</v>
      </c>
      <c r="G346" s="4">
        <f t="shared" si="76"/>
        <v>0</v>
      </c>
      <c r="H346" s="4">
        <f t="shared" si="77"/>
        <v>9032.502958620651</v>
      </c>
      <c r="I346" s="4">
        <f t="shared" si="86"/>
        <v>24.007289659311905</v>
      </c>
      <c r="J346" s="4">
        <f t="shared" si="82"/>
        <v>1311821.3600493355</v>
      </c>
      <c r="K346" s="4">
        <f t="shared" si="78"/>
        <v>-260743.6778988375</v>
      </c>
      <c r="L346" s="4">
        <f t="shared" si="83"/>
        <v>1051077.682150498</v>
      </c>
      <c r="N346" s="22">
        <f t="shared" si="79"/>
        <v>655711.5169594375</v>
      </c>
      <c r="O346" s="22">
        <f t="shared" si="80"/>
        <v>-130332.25237786926</v>
      </c>
      <c r="P346" s="22">
        <f t="shared" si="73"/>
        <v>525379.2645815683</v>
      </c>
    </row>
    <row r="347" spans="2:16" ht="12.75">
      <c r="B347">
        <f t="shared" si="84"/>
        <v>338</v>
      </c>
      <c r="C347" s="7">
        <f t="shared" si="81"/>
        <v>28.166666666666668</v>
      </c>
      <c r="D347">
        <f t="shared" si="87"/>
        <v>28</v>
      </c>
      <c r="E347" s="4">
        <f t="shared" si="85"/>
        <v>1054095.2197218337</v>
      </c>
      <c r="F347" s="4">
        <f t="shared" si="75"/>
        <v>1311821.3600493355</v>
      </c>
      <c r="G347" s="4">
        <f t="shared" si="76"/>
        <v>0</v>
      </c>
      <c r="H347" s="4">
        <f t="shared" si="77"/>
        <v>9095.294763008726</v>
      </c>
      <c r="I347" s="4">
        <f t="shared" si="86"/>
        <v>24.056740745292778</v>
      </c>
      <c r="J347" s="4">
        <f t="shared" si="82"/>
        <v>1320940.7115530896</v>
      </c>
      <c r="K347" s="4">
        <f t="shared" si="78"/>
        <v>-266845.49183125584</v>
      </c>
      <c r="L347" s="4">
        <f t="shared" si="83"/>
        <v>1054095.2197218337</v>
      </c>
      <c r="N347" s="22">
        <f t="shared" si="79"/>
        <v>658912.5562131156</v>
      </c>
      <c r="O347" s="22">
        <f t="shared" si="80"/>
        <v>-133108.05216212172</v>
      </c>
      <c r="P347" s="22">
        <f t="shared" si="73"/>
        <v>525804.5040509938</v>
      </c>
    </row>
    <row r="348" spans="2:16" ht="12.75">
      <c r="B348">
        <f t="shared" si="84"/>
        <v>339</v>
      </c>
      <c r="C348" s="7">
        <f t="shared" si="81"/>
        <v>28.25</v>
      </c>
      <c r="D348">
        <f t="shared" si="87"/>
        <v>28</v>
      </c>
      <c r="E348" s="4">
        <f t="shared" si="85"/>
        <v>1057121.4203379182</v>
      </c>
      <c r="F348" s="4">
        <f t="shared" si="75"/>
        <v>1320940.7115530896</v>
      </c>
      <c r="G348" s="4">
        <f t="shared" si="76"/>
        <v>0</v>
      </c>
      <c r="H348" s="4">
        <f t="shared" si="77"/>
        <v>9158.522266768086</v>
      </c>
      <c r="I348" s="4">
        <f t="shared" si="86"/>
        <v>24.106293692414134</v>
      </c>
      <c r="J348" s="4">
        <f t="shared" si="82"/>
        <v>1330123.3401135502</v>
      </c>
      <c r="K348" s="4">
        <f t="shared" si="78"/>
        <v>-273001.919775632</v>
      </c>
      <c r="L348" s="4">
        <f t="shared" si="83"/>
        <v>1057121.4203379182</v>
      </c>
      <c r="N348" s="22">
        <f t="shared" si="79"/>
        <v>662129.1636542794</v>
      </c>
      <c r="O348" s="22">
        <f t="shared" si="80"/>
        <v>-135899.07594706258</v>
      </c>
      <c r="P348" s="22">
        <f t="shared" si="73"/>
        <v>526230.0877072169</v>
      </c>
    </row>
    <row r="349" spans="2:16" ht="12.75">
      <c r="B349">
        <f t="shared" si="84"/>
        <v>340</v>
      </c>
      <c r="C349" s="7">
        <f t="shared" si="81"/>
        <v>28.333333333333332</v>
      </c>
      <c r="D349">
        <f t="shared" si="87"/>
        <v>28</v>
      </c>
      <c r="E349" s="4">
        <f t="shared" si="85"/>
        <v>1060156.3088694746</v>
      </c>
      <c r="F349" s="4">
        <f t="shared" si="75"/>
        <v>1330123.3401135502</v>
      </c>
      <c r="G349" s="4">
        <f t="shared" si="76"/>
        <v>0</v>
      </c>
      <c r="H349" s="4">
        <f t="shared" si="77"/>
        <v>9222.188491453948</v>
      </c>
      <c r="I349" s="4">
        <f t="shared" si="86"/>
        <v>24.155948710493256</v>
      </c>
      <c r="J349" s="4">
        <f t="shared" si="82"/>
        <v>1339369.6845537145</v>
      </c>
      <c r="K349" s="4">
        <f t="shared" si="78"/>
        <v>-279213.3756842399</v>
      </c>
      <c r="L349" s="4">
        <f t="shared" si="83"/>
        <v>1060156.3088694746</v>
      </c>
      <c r="N349" s="22">
        <f t="shared" si="79"/>
        <v>665361.414998483</v>
      </c>
      <c r="O349" s="22">
        <f t="shared" si="80"/>
        <v>-138705.39916966323</v>
      </c>
      <c r="P349" s="22">
        <f t="shared" si="73"/>
        <v>526656.0158288198</v>
      </c>
    </row>
    <row r="350" spans="2:16" ht="12.75">
      <c r="B350">
        <f t="shared" si="84"/>
        <v>341</v>
      </c>
      <c r="C350" s="7">
        <f t="shared" si="81"/>
        <v>28.416666666666668</v>
      </c>
      <c r="D350">
        <f t="shared" si="87"/>
        <v>28</v>
      </c>
      <c r="E350" s="4">
        <f t="shared" si="85"/>
        <v>1063199.9102586291</v>
      </c>
      <c r="F350" s="4">
        <f t="shared" si="75"/>
        <v>1339369.6845537145</v>
      </c>
      <c r="G350" s="4">
        <f t="shared" si="76"/>
        <v>0</v>
      </c>
      <c r="H350" s="4">
        <f t="shared" si="77"/>
        <v>9286.29647957242</v>
      </c>
      <c r="I350" s="4">
        <f t="shared" si="86"/>
        <v>24.205706009779583</v>
      </c>
      <c r="J350" s="4">
        <f t="shared" si="82"/>
        <v>1348680.1867392967</v>
      </c>
      <c r="K350" s="4">
        <f t="shared" si="78"/>
        <v>-285480.2764806675</v>
      </c>
      <c r="L350" s="4">
        <f t="shared" si="83"/>
        <v>1063199.9102586291</v>
      </c>
      <c r="N350" s="22">
        <f t="shared" si="79"/>
        <v>668609.3863295225</v>
      </c>
      <c r="O350" s="22">
        <f t="shared" si="80"/>
        <v>-141527.09763491031</v>
      </c>
      <c r="P350" s="22">
        <f t="shared" si="73"/>
        <v>527082.2886946122</v>
      </c>
    </row>
    <row r="351" spans="2:16" ht="12.75">
      <c r="B351">
        <f t="shared" si="84"/>
        <v>342</v>
      </c>
      <c r="C351" s="7">
        <f t="shared" si="81"/>
        <v>28.5</v>
      </c>
      <c r="D351">
        <f t="shared" si="87"/>
        <v>28</v>
      </c>
      <c r="E351" s="4">
        <f t="shared" si="85"/>
        <v>1066252.2495191128</v>
      </c>
      <c r="F351" s="4">
        <f t="shared" si="75"/>
        <v>1348680.1867392967</v>
      </c>
      <c r="G351" s="4">
        <f t="shared" si="76"/>
        <v>0</v>
      </c>
      <c r="H351" s="4">
        <f t="shared" si="77"/>
        <v>9350.84929472579</v>
      </c>
      <c r="I351" s="4">
        <f t="shared" si="86"/>
        <v>24.25556580095568</v>
      </c>
      <c r="J351" s="4">
        <f t="shared" si="82"/>
        <v>1358055.2915998234</v>
      </c>
      <c r="K351" s="4">
        <f t="shared" si="78"/>
        <v>-291803.04208071064</v>
      </c>
      <c r="L351" s="4">
        <f t="shared" si="83"/>
        <v>1066252.2495191128</v>
      </c>
      <c r="N351" s="22">
        <f t="shared" si="79"/>
        <v>671873.1541012243</v>
      </c>
      <c r="O351" s="22">
        <f t="shared" si="80"/>
        <v>-144364.24751759705</v>
      </c>
      <c r="P351" s="22">
        <f t="shared" si="73"/>
        <v>527508.9065836272</v>
      </c>
    </row>
    <row r="352" spans="2:16" ht="12.75">
      <c r="B352">
        <f t="shared" si="84"/>
        <v>343</v>
      </c>
      <c r="C352" s="7">
        <f t="shared" si="81"/>
        <v>28.583333333333332</v>
      </c>
      <c r="D352">
        <f t="shared" si="87"/>
        <v>28</v>
      </c>
      <c r="E352" s="4">
        <f t="shared" si="85"/>
        <v>1069313.35173647</v>
      </c>
      <c r="F352" s="4">
        <f t="shared" si="75"/>
        <v>1358055.2915998234</v>
      </c>
      <c r="G352" s="4">
        <f t="shared" si="76"/>
        <v>0</v>
      </c>
      <c r="H352" s="4">
        <f t="shared" si="77"/>
        <v>9415.850021758775</v>
      </c>
      <c r="I352" s="4">
        <f t="shared" si="86"/>
        <v>24.305528295138046</v>
      </c>
      <c r="J352" s="4">
        <f t="shared" si="82"/>
        <v>1367495.4471498774</v>
      </c>
      <c r="K352" s="4">
        <f t="shared" si="78"/>
        <v>-298182.09541340754</v>
      </c>
      <c r="L352" s="4">
        <f t="shared" si="83"/>
        <v>1069313.35173647</v>
      </c>
      <c r="N352" s="22">
        <f t="shared" si="79"/>
        <v>675152.7951392479</v>
      </c>
      <c r="O352" s="22">
        <f t="shared" si="80"/>
        <v>-147216.92536412188</v>
      </c>
      <c r="P352" s="22">
        <f t="shared" si="73"/>
        <v>527935.869775126</v>
      </c>
    </row>
    <row r="353" spans="2:16" ht="12.75">
      <c r="B353">
        <f t="shared" si="84"/>
        <v>344</v>
      </c>
      <c r="C353" s="7">
        <f t="shared" si="81"/>
        <v>28.666666666666668</v>
      </c>
      <c r="D353">
        <f t="shared" si="87"/>
        <v>28</v>
      </c>
      <c r="E353" s="4">
        <f t="shared" si="85"/>
        <v>1072383.2420682616</v>
      </c>
      <c r="F353" s="4">
        <f t="shared" si="75"/>
        <v>1367495.4471498774</v>
      </c>
      <c r="G353" s="4">
        <f t="shared" si="76"/>
        <v>0</v>
      </c>
      <c r="H353" s="4">
        <f t="shared" si="77"/>
        <v>9481.301766905817</v>
      </c>
      <c r="I353" s="4">
        <f t="shared" si="86"/>
        <v>24.355593703878057</v>
      </c>
      <c r="J353" s="4">
        <f t="shared" si="82"/>
        <v>1377001.1045104873</v>
      </c>
      <c r="K353" s="4">
        <f t="shared" si="78"/>
        <v>-304617.8624422257</v>
      </c>
      <c r="L353" s="4">
        <f t="shared" si="83"/>
        <v>1072383.2420682616</v>
      </c>
      <c r="N353" s="22">
        <f t="shared" si="79"/>
        <v>678448.386642892</v>
      </c>
      <c r="O353" s="22">
        <f t="shared" si="80"/>
        <v>-150085.20809429782</v>
      </c>
      <c r="P353" s="22">
        <f t="shared" si="73"/>
        <v>528363.1785485942</v>
      </c>
    </row>
    <row r="354" spans="2:16" ht="12.75">
      <c r="B354">
        <f t="shared" si="84"/>
        <v>345</v>
      </c>
      <c r="C354" s="7">
        <f t="shared" si="81"/>
        <v>28.75</v>
      </c>
      <c r="D354">
        <f t="shared" si="87"/>
        <v>28</v>
      </c>
      <c r="E354" s="4">
        <f t="shared" si="85"/>
        <v>1075461.9457442746</v>
      </c>
      <c r="F354" s="4">
        <f t="shared" si="75"/>
        <v>1377001.1045104873</v>
      </c>
      <c r="G354" s="4">
        <f t="shared" si="76"/>
        <v>0</v>
      </c>
      <c r="H354" s="4">
        <f t="shared" si="77"/>
        <v>9547.207657939378</v>
      </c>
      <c r="I354" s="4">
        <f t="shared" si="86"/>
        <v>24.405762239162865</v>
      </c>
      <c r="J354" s="4">
        <f t="shared" si="82"/>
        <v>1386572.7179306657</v>
      </c>
      <c r="K354" s="4">
        <f t="shared" si="78"/>
        <v>-311110.77218639106</v>
      </c>
      <c r="L354" s="4">
        <f t="shared" si="83"/>
        <v>1075461.9457442746</v>
      </c>
      <c r="N354" s="22">
        <f t="shared" si="79"/>
        <v>681760.0061869124</v>
      </c>
      <c r="O354" s="22">
        <f t="shared" si="80"/>
        <v>-152969.17300316814</v>
      </c>
      <c r="P354" s="22">
        <f t="shared" si="73"/>
        <v>528790.8331837442</v>
      </c>
    </row>
    <row r="355" spans="2:16" ht="12.75">
      <c r="B355">
        <f t="shared" si="84"/>
        <v>346</v>
      </c>
      <c r="C355" s="7">
        <f t="shared" si="81"/>
        <v>28.833333333333332</v>
      </c>
      <c r="D355">
        <f t="shared" si="87"/>
        <v>28</v>
      </c>
      <c r="E355" s="4">
        <f t="shared" si="85"/>
        <v>1078549.4880667275</v>
      </c>
      <c r="F355" s="4">
        <f t="shared" si="75"/>
        <v>1386572.7179306657</v>
      </c>
      <c r="G355" s="4">
        <f t="shared" si="76"/>
        <v>0</v>
      </c>
      <c r="H355" s="4">
        <f t="shared" si="77"/>
        <v>9613.570844319282</v>
      </c>
      <c r="I355" s="4">
        <f t="shared" si="86"/>
        <v>24.45603411341625</v>
      </c>
      <c r="J355" s="4">
        <f t="shared" si="82"/>
        <v>1396210.7448090983</v>
      </c>
      <c r="K355" s="4">
        <f t="shared" si="78"/>
        <v>-317661.2567423708</v>
      </c>
      <c r="L355" s="4">
        <f t="shared" si="83"/>
        <v>1078549.4880667275</v>
      </c>
      <c r="N355" s="22">
        <f t="shared" si="79"/>
        <v>685087.7317233488</v>
      </c>
      <c r="O355" s="22">
        <f t="shared" si="80"/>
        <v>-155868.89776283366</v>
      </c>
      <c r="P355" s="22">
        <f t="shared" si="73"/>
        <v>529218.8339605152</v>
      </c>
    </row>
    <row r="356" spans="2:16" ht="12.75">
      <c r="B356">
        <f t="shared" si="84"/>
        <v>347</v>
      </c>
      <c r="C356" s="7">
        <f t="shared" si="81"/>
        <v>28.916666666666668</v>
      </c>
      <c r="D356">
        <f t="shared" si="87"/>
        <v>28</v>
      </c>
      <c r="E356" s="4">
        <f t="shared" si="85"/>
        <v>1081645.8944104789</v>
      </c>
      <c r="F356" s="4">
        <f t="shared" si="75"/>
        <v>1396210.7448090983</v>
      </c>
      <c r="G356" s="4">
        <f t="shared" si="76"/>
        <v>0</v>
      </c>
      <c r="H356" s="4">
        <f t="shared" si="77"/>
        <v>9680.39449734308</v>
      </c>
      <c r="I356" s="4">
        <f t="shared" si="86"/>
        <v>24.50640953949958</v>
      </c>
      <c r="J356" s="4">
        <f t="shared" si="82"/>
        <v>1405915.645715981</v>
      </c>
      <c r="K356" s="4">
        <f t="shared" si="78"/>
        <v>-324269.75130550214</v>
      </c>
      <c r="L356" s="4">
        <f t="shared" si="83"/>
        <v>1081645.8944104789</v>
      </c>
      <c r="N356" s="22">
        <f t="shared" si="79"/>
        <v>688431.6415833585</v>
      </c>
      <c r="O356" s="22">
        <f t="shared" si="80"/>
        <v>-158784.46042428643</v>
      </c>
      <c r="P356" s="22">
        <f t="shared" si="73"/>
        <v>529647.1811590721</v>
      </c>
    </row>
    <row r="357" spans="2:16" ht="12.75">
      <c r="B357">
        <f t="shared" si="84"/>
        <v>348</v>
      </c>
      <c r="C357" s="7">
        <f t="shared" si="81"/>
        <v>29</v>
      </c>
      <c r="D357">
        <f t="shared" si="87"/>
        <v>29</v>
      </c>
      <c r="E357" s="4">
        <f t="shared" si="85"/>
        <v>1084751.1902232368</v>
      </c>
      <c r="F357" s="4">
        <f t="shared" si="75"/>
        <v>1405915.645715981</v>
      </c>
      <c r="G357" s="4">
        <f t="shared" si="76"/>
        <v>0</v>
      </c>
      <c r="H357" s="4">
        <f t="shared" si="77"/>
        <v>9747.681810297468</v>
      </c>
      <c r="I357" s="4">
        <f t="shared" si="86"/>
        <v>24.556888730712657</v>
      </c>
      <c r="J357" s="4">
        <f t="shared" si="82"/>
        <v>1415687.8844150093</v>
      </c>
      <c r="K357" s="4">
        <f t="shared" si="78"/>
        <v>-330936.6941917725</v>
      </c>
      <c r="L357" s="4">
        <f t="shared" si="83"/>
        <v>1084751.1902232368</v>
      </c>
      <c r="N357" s="22">
        <f t="shared" si="79"/>
        <v>691791.8144790609</v>
      </c>
      <c r="O357" s="22">
        <f t="shared" si="80"/>
        <v>-161715.9394192532</v>
      </c>
      <c r="P357" s="22">
        <f t="shared" si="73"/>
        <v>530075.8750598077</v>
      </c>
    </row>
    <row r="358" spans="2:16" ht="12.75">
      <c r="B358">
        <f t="shared" si="84"/>
        <v>349</v>
      </c>
      <c r="C358" s="7">
        <f t="shared" si="81"/>
        <v>29.083333333333332</v>
      </c>
      <c r="D358">
        <f t="shared" si="87"/>
        <v>29</v>
      </c>
      <c r="E358" s="4">
        <f t="shared" si="85"/>
        <v>1087865.401025765</v>
      </c>
      <c r="F358" s="4">
        <f t="shared" si="75"/>
        <v>1415687.8844150093</v>
      </c>
      <c r="G358" s="4">
        <f t="shared" si="76"/>
        <v>0</v>
      </c>
      <c r="H358" s="4">
        <f t="shared" si="77"/>
        <v>9815.43599861073</v>
      </c>
      <c r="I358" s="4">
        <f t="shared" si="86"/>
        <v>24.607471900794664</v>
      </c>
      <c r="J358" s="4">
        <f t="shared" si="82"/>
        <v>1425527.9278855207</v>
      </c>
      <c r="K358" s="4">
        <f t="shared" si="78"/>
        <v>-337662.5268597556</v>
      </c>
      <c r="L358" s="4">
        <f t="shared" si="83"/>
        <v>1087865.401025765</v>
      </c>
      <c r="N358" s="22">
        <f t="shared" si="79"/>
        <v>695168.3295053899</v>
      </c>
      <c r="O358" s="22">
        <f t="shared" si="80"/>
        <v>-164663.41356204962</v>
      </c>
      <c r="P358" s="22">
        <f t="shared" si="73"/>
        <v>530504.9159433403</v>
      </c>
    </row>
    <row r="359" spans="2:16" ht="12.75">
      <c r="B359">
        <f t="shared" si="84"/>
        <v>350</v>
      </c>
      <c r="C359" s="7">
        <f t="shared" si="81"/>
        <v>29.166666666666668</v>
      </c>
      <c r="D359">
        <f t="shared" si="87"/>
        <v>29</v>
      </c>
      <c r="E359" s="4">
        <f t="shared" si="85"/>
        <v>1090988.552412098</v>
      </c>
      <c r="F359" s="4">
        <f t="shared" si="75"/>
        <v>1425527.9278855207</v>
      </c>
      <c r="G359" s="4">
        <f t="shared" si="76"/>
        <v>0</v>
      </c>
      <c r="H359" s="4">
        <f t="shared" si="77"/>
        <v>9883.660300006277</v>
      </c>
      <c r="I359" s="4">
        <f t="shared" si="86"/>
        <v>24.65815926392506</v>
      </c>
      <c r="J359" s="4">
        <f t="shared" si="82"/>
        <v>1435436.246344791</v>
      </c>
      <c r="K359" s="4">
        <f t="shared" si="78"/>
        <v>-344447.693932693</v>
      </c>
      <c r="L359" s="4">
        <f t="shared" si="83"/>
        <v>1090988.552412098</v>
      </c>
      <c r="N359" s="22">
        <f t="shared" si="79"/>
        <v>698561.266141956</v>
      </c>
      <c r="O359" s="22">
        <f t="shared" si="80"/>
        <v>-167626.96205143942</v>
      </c>
      <c r="P359" s="22">
        <f t="shared" si="73"/>
        <v>530934.3040905165</v>
      </c>
    </row>
    <row r="360" spans="2:16" ht="12.75">
      <c r="B360">
        <f t="shared" si="84"/>
        <v>351</v>
      </c>
      <c r="C360" s="7">
        <f t="shared" si="81"/>
        <v>29.25</v>
      </c>
      <c r="D360">
        <f t="shared" si="87"/>
        <v>29</v>
      </c>
      <c r="E360" s="4">
        <f t="shared" si="85"/>
        <v>1094120.6700497451</v>
      </c>
      <c r="F360" s="4">
        <f t="shared" si="75"/>
        <v>1435436.246344791</v>
      </c>
      <c r="G360" s="4">
        <f t="shared" si="76"/>
        <v>0</v>
      </c>
      <c r="H360" s="4">
        <f t="shared" si="77"/>
        <v>9952.357974657218</v>
      </c>
      <c r="I360" s="4">
        <f t="shared" si="86"/>
        <v>24.708951034724457</v>
      </c>
      <c r="J360" s="4">
        <f t="shared" si="82"/>
        <v>1445413.3132704832</v>
      </c>
      <c r="K360" s="4">
        <f t="shared" si="78"/>
        <v>-351292.64322073804</v>
      </c>
      <c r="L360" s="4">
        <f t="shared" si="83"/>
        <v>1094120.6700497451</v>
      </c>
      <c r="N360" s="22">
        <f t="shared" si="79"/>
        <v>701970.7042549175</v>
      </c>
      <c r="O360" s="22">
        <f t="shared" si="80"/>
        <v>-170606.66447250766</v>
      </c>
      <c r="P360" s="22">
        <f t="shared" si="73"/>
        <v>531364.0397824098</v>
      </c>
    </row>
    <row r="361" spans="2:16" ht="12.75">
      <c r="B361">
        <f t="shared" si="84"/>
        <v>352</v>
      </c>
      <c r="C361" s="7">
        <f t="shared" si="81"/>
        <v>29.333333333333332</v>
      </c>
      <c r="D361">
        <f t="shared" si="87"/>
        <v>29</v>
      </c>
      <c r="E361" s="4">
        <f t="shared" si="85"/>
        <v>1097261.779679906</v>
      </c>
      <c r="F361" s="4">
        <f t="shared" si="75"/>
        <v>1445413.3132704832</v>
      </c>
      <c r="G361" s="4">
        <f t="shared" si="76"/>
        <v>0</v>
      </c>
      <c r="H361" s="4">
        <f t="shared" si="77"/>
        <v>10021.532305342016</v>
      </c>
      <c r="I361" s="4">
        <f t="shared" si="86"/>
        <v>24.75984742825554</v>
      </c>
      <c r="J361" s="4">
        <f t="shared" si="82"/>
        <v>1455459.6054232533</v>
      </c>
      <c r="K361" s="4">
        <f t="shared" si="78"/>
        <v>-358197.8257433472</v>
      </c>
      <c r="L361" s="4">
        <f t="shared" si="83"/>
        <v>1097261.779679906</v>
      </c>
      <c r="N361" s="22">
        <f t="shared" si="79"/>
        <v>705396.7240988598</v>
      </c>
      <c r="O361" s="22">
        <f t="shared" si="80"/>
        <v>-173602.60079853848</v>
      </c>
      <c r="P361" s="22">
        <f t="shared" si="73"/>
        <v>531794.1233003214</v>
      </c>
    </row>
    <row r="362" spans="2:16" ht="12.75">
      <c r="B362">
        <f t="shared" si="84"/>
        <v>353</v>
      </c>
      <c r="C362" s="7">
        <f t="shared" si="81"/>
        <v>29.416666666666668</v>
      </c>
      <c r="D362">
        <f t="shared" si="87"/>
        <v>29</v>
      </c>
      <c r="E362" s="4">
        <f t="shared" si="85"/>
        <v>1100411.9071176809</v>
      </c>
      <c r="F362" s="4">
        <f t="shared" si="75"/>
        <v>1455459.6054232533</v>
      </c>
      <c r="G362" s="4">
        <f t="shared" si="76"/>
        <v>0</v>
      </c>
      <c r="H362" s="4">
        <f t="shared" si="77"/>
        <v>10091.186597601221</v>
      </c>
      <c r="I362" s="4">
        <f t="shared" si="86"/>
        <v>24.810848660024035</v>
      </c>
      <c r="J362" s="4">
        <f t="shared" si="82"/>
        <v>1465575.6028695146</v>
      </c>
      <c r="K362" s="4">
        <f t="shared" si="78"/>
        <v>-365163.69575183373</v>
      </c>
      <c r="L362" s="4">
        <f t="shared" si="83"/>
        <v>1100411.9071176809</v>
      </c>
      <c r="N362" s="22">
        <f t="shared" si="79"/>
        <v>708839.4063186849</v>
      </c>
      <c r="O362" s="22">
        <f t="shared" si="80"/>
        <v>-176614.85139290514</v>
      </c>
      <c r="P362" s="22">
        <f t="shared" si="73"/>
        <v>532224.5549257798</v>
      </c>
    </row>
    <row r="363" spans="2:16" ht="12.75">
      <c r="B363">
        <f aca="true" t="shared" si="88" ref="B363:B369">1+B362</f>
        <v>354</v>
      </c>
      <c r="C363" s="7">
        <f t="shared" si="81"/>
        <v>29.5</v>
      </c>
      <c r="D363">
        <f t="shared" si="87"/>
        <v>29</v>
      </c>
      <c r="E363" s="4">
        <f t="shared" si="85"/>
        <v>1103571.0782522815</v>
      </c>
      <c r="F363" s="4">
        <f t="shared" si="75"/>
        <v>1465575.6028695146</v>
      </c>
      <c r="G363" s="4">
        <f t="shared" si="76"/>
        <v>0</v>
      </c>
      <c r="H363" s="4">
        <f t="shared" si="77"/>
        <v>10161.3241798953</v>
      </c>
      <c r="I363" s="4">
        <f t="shared" si="86"/>
        <v>24.861954945979534</v>
      </c>
      <c r="J363" s="4">
        <f t="shared" si="82"/>
        <v>1475761.789004356</v>
      </c>
      <c r="K363" s="4">
        <f t="shared" si="78"/>
        <v>-372190.7107520744</v>
      </c>
      <c r="L363" s="4">
        <f t="shared" si="83"/>
        <v>1103571.0782522815</v>
      </c>
      <c r="N363" s="22">
        <f t="shared" si="79"/>
        <v>712298.8319515093</v>
      </c>
      <c r="O363" s="22">
        <f t="shared" si="80"/>
        <v>-179643.4970109679</v>
      </c>
      <c r="P363" s="22">
        <f t="shared" si="73"/>
        <v>532655.3349405414</v>
      </c>
    </row>
    <row r="364" spans="2:16" ht="12.75">
      <c r="B364">
        <f t="shared" si="88"/>
        <v>355</v>
      </c>
      <c r="C364" s="7">
        <f t="shared" si="81"/>
        <v>29.583333333333332</v>
      </c>
      <c r="D364">
        <f t="shared" si="87"/>
        <v>29</v>
      </c>
      <c r="E364" s="4">
        <f t="shared" si="85"/>
        <v>1106739.3190472461</v>
      </c>
      <c r="F364" s="4">
        <f t="shared" si="75"/>
        <v>1475761.789004356</v>
      </c>
      <c r="G364" s="4">
        <f t="shared" si="76"/>
        <v>0</v>
      </c>
      <c r="H364" s="4">
        <f t="shared" si="77"/>
        <v>10231.948403763534</v>
      </c>
      <c r="I364" s="4">
        <f t="shared" si="86"/>
        <v>24.91316650251646</v>
      </c>
      <c r="J364" s="4">
        <f t="shared" si="82"/>
        <v>1486018.650574622</v>
      </c>
      <c r="K364" s="4">
        <f t="shared" si="78"/>
        <v>-379279.33152737585</v>
      </c>
      <c r="L364" s="4">
        <f t="shared" si="83"/>
        <v>1106739.3190472461</v>
      </c>
      <c r="N364" s="22">
        <f t="shared" si="79"/>
        <v>715775.0824285722</v>
      </c>
      <c r="O364" s="22">
        <f t="shared" si="80"/>
        <v>-182688.61880198095</v>
      </c>
      <c r="P364" s="22">
        <f t="shared" si="73"/>
        <v>533086.4636265913</v>
      </c>
    </row>
    <row r="365" spans="2:16" ht="12.75">
      <c r="B365">
        <f t="shared" si="88"/>
        <v>356</v>
      </c>
      <c r="C365" s="7">
        <f t="shared" si="81"/>
        <v>29.666666666666668</v>
      </c>
      <c r="D365">
        <f t="shared" si="87"/>
        <v>29</v>
      </c>
      <c r="E365" s="4">
        <f t="shared" si="85"/>
        <v>1109916.6555406505</v>
      </c>
      <c r="F365" s="4">
        <f t="shared" si="75"/>
        <v>1486018.650574622</v>
      </c>
      <c r="G365" s="4">
        <f t="shared" si="76"/>
        <v>0</v>
      </c>
      <c r="H365" s="4">
        <f t="shared" si="77"/>
        <v>10303.062643984045</v>
      </c>
      <c r="I365" s="4">
        <f t="shared" si="86"/>
        <v>24.96448354647498</v>
      </c>
      <c r="J365" s="4">
        <f t="shared" si="82"/>
        <v>1496346.6777021526</v>
      </c>
      <c r="K365" s="4">
        <f t="shared" si="78"/>
        <v>-386430.02216150216</v>
      </c>
      <c r="L365" s="4">
        <f t="shared" si="83"/>
        <v>1109916.6555406505</v>
      </c>
      <c r="N365" s="22">
        <f t="shared" si="79"/>
        <v>719268.239577152</v>
      </c>
      <c r="O365" s="22">
        <f t="shared" si="80"/>
        <v>-185750.29831100992</v>
      </c>
      <c r="P365" s="22">
        <f t="shared" si="73"/>
        <v>533517.9412661421</v>
      </c>
    </row>
    <row r="366" spans="2:16" ht="12.75">
      <c r="B366">
        <f t="shared" si="88"/>
        <v>357</v>
      </c>
      <c r="C366" s="7">
        <f t="shared" si="81"/>
        <v>29.75</v>
      </c>
      <c r="D366">
        <f t="shared" si="87"/>
        <v>29</v>
      </c>
      <c r="E366" s="4">
        <f t="shared" si="85"/>
        <v>1113103.113845324</v>
      </c>
      <c r="F366" s="4">
        <f t="shared" si="75"/>
        <v>1496346.6777021526</v>
      </c>
      <c r="G366" s="4">
        <f t="shared" si="76"/>
        <v>0</v>
      </c>
      <c r="H366" s="4">
        <f t="shared" si="77"/>
        <v>10374.670298734924</v>
      </c>
      <c r="I366" s="4">
        <f t="shared" si="86"/>
        <v>25.015906295141896</v>
      </c>
      <c r="J366" s="4">
        <f t="shared" si="82"/>
        <v>1506746.3639071826</v>
      </c>
      <c r="K366" s="4">
        <f t="shared" si="78"/>
        <v>-393643.2500618587</v>
      </c>
      <c r="L366" s="4">
        <f t="shared" si="83"/>
        <v>1113103.113845324</v>
      </c>
      <c r="N366" s="22">
        <f t="shared" si="79"/>
        <v>722778.3856224918</v>
      </c>
      <c r="O366" s="22">
        <f t="shared" si="80"/>
        <v>-188828.6174808567</v>
      </c>
      <c r="P366" s="22">
        <f t="shared" si="73"/>
        <v>533949.7681416351</v>
      </c>
    </row>
    <row r="367" spans="2:16" ht="12.75">
      <c r="B367">
        <f t="shared" si="88"/>
        <v>358</v>
      </c>
      <c r="C367" s="7">
        <f t="shared" si="81"/>
        <v>29.833333333333332</v>
      </c>
      <c r="D367">
        <f t="shared" si="87"/>
        <v>29</v>
      </c>
      <c r="E367" s="4">
        <f t="shared" si="85"/>
        <v>1116298.720149063</v>
      </c>
      <c r="F367" s="4">
        <f t="shared" si="75"/>
        <v>1506746.3639071826</v>
      </c>
      <c r="G367" s="4">
        <f t="shared" si="76"/>
        <v>0</v>
      </c>
      <c r="H367" s="4">
        <f t="shared" si="77"/>
        <v>10446.774789756466</v>
      </c>
      <c r="I367" s="4">
        <f t="shared" si="86"/>
        <v>25.06743496625161</v>
      </c>
      <c r="J367" s="4">
        <f t="shared" si="82"/>
        <v>1517218.2061319053</v>
      </c>
      <c r="K367" s="4">
        <f t="shared" si="78"/>
        <v>-400919.4859828423</v>
      </c>
      <c r="L367" s="4">
        <f t="shared" si="83"/>
        <v>1116298.720149063</v>
      </c>
      <c r="N367" s="22">
        <f t="shared" si="79"/>
        <v>726305.6031897363</v>
      </c>
      <c r="O367" s="22">
        <f t="shared" si="80"/>
        <v>-191923.65865399558</v>
      </c>
      <c r="P367" s="22">
        <f t="shared" si="73"/>
        <v>534381.9445357407</v>
      </c>
    </row>
    <row r="368" spans="2:16" ht="12.75">
      <c r="B368">
        <f t="shared" si="88"/>
        <v>359</v>
      </c>
      <c r="C368" s="7">
        <f t="shared" si="81"/>
        <v>29.916666666666668</v>
      </c>
      <c r="D368">
        <f t="shared" si="87"/>
        <v>29</v>
      </c>
      <c r="E368" s="4">
        <f t="shared" si="85"/>
        <v>1119503.5007148457</v>
      </c>
      <c r="F368" s="4">
        <f t="shared" si="75"/>
        <v>1517218.2061319053</v>
      </c>
      <c r="G368" s="4">
        <f t="shared" si="76"/>
        <v>0</v>
      </c>
      <c r="H368" s="4">
        <f t="shared" si="77"/>
        <v>10519.379562514543</v>
      </c>
      <c r="I368" s="4">
        <f t="shared" si="86"/>
        <v>25.119069777987036</v>
      </c>
      <c r="J368" s="4">
        <f t="shared" si="82"/>
        <v>1527762.7047641978</v>
      </c>
      <c r="K368" s="4">
        <f t="shared" si="78"/>
        <v>-408259.2040493521</v>
      </c>
      <c r="L368" s="4">
        <f t="shared" si="83"/>
        <v>1119503.5007148457</v>
      </c>
      <c r="N368" s="22">
        <f t="shared" si="79"/>
        <v>729849.9753058745</v>
      </c>
      <c r="O368" s="22">
        <f t="shared" si="80"/>
        <v>-195035.50457451792</v>
      </c>
      <c r="P368" s="22">
        <f t="shared" si="73"/>
        <v>534814.4707313565</v>
      </c>
    </row>
    <row r="369" spans="2:16" ht="12.75">
      <c r="B369">
        <f t="shared" si="88"/>
        <v>360</v>
      </c>
      <c r="C369" s="7">
        <f t="shared" si="81"/>
        <v>30</v>
      </c>
      <c r="D369">
        <f t="shared" si="87"/>
        <v>30</v>
      </c>
      <c r="E369" s="4">
        <f t="shared" si="85"/>
        <v>1122717.48188105</v>
      </c>
      <c r="F369" s="4">
        <f t="shared" si="75"/>
        <v>1527762.7047641978</v>
      </c>
      <c r="G369" s="4">
        <f t="shared" si="76"/>
        <v>0</v>
      </c>
      <c r="H369" s="4">
        <f t="shared" si="77"/>
        <v>10592.488086365105</v>
      </c>
      <c r="I369" s="4">
        <f t="shared" si="86"/>
        <v>25.17081094898043</v>
      </c>
      <c r="J369" s="4">
        <f t="shared" si="82"/>
        <v>1538380.363661512</v>
      </c>
      <c r="K369" s="4">
        <f t="shared" si="78"/>
        <v>-415662.8817804621</v>
      </c>
      <c r="L369" s="4">
        <f t="shared" si="83"/>
        <v>1122717.48188105</v>
      </c>
      <c r="N369" s="22">
        <f t="shared" si="79"/>
        <v>733411.5854016974</v>
      </c>
      <c r="O369" s="22">
        <f t="shared" si="80"/>
        <v>-198164.238390086</v>
      </c>
      <c r="P369" s="22">
        <f t="shared" si="73"/>
        <v>535247.3470116114</v>
      </c>
    </row>
    <row r="370" spans="2:16" ht="12.75">
      <c r="B370">
        <f aca="true" t="shared" si="89" ref="B370:B425">1+B369</f>
        <v>361</v>
      </c>
      <c r="C370" s="7">
        <f t="shared" si="81"/>
        <v>30.083333333333332</v>
      </c>
      <c r="D370">
        <f t="shared" si="87"/>
        <v>30</v>
      </c>
      <c r="E370" s="4">
        <f t="shared" si="85"/>
        <v>1125940.6900616672</v>
      </c>
      <c r="F370" s="4">
        <f aca="true" t="shared" si="90" ref="F370:F425">J369</f>
        <v>1538380.363661512</v>
      </c>
      <c r="G370" s="4">
        <f t="shared" si="76"/>
        <v>0</v>
      </c>
      <c r="H370" s="4">
        <f t="shared" si="77"/>
        <v>10666.103854719817</v>
      </c>
      <c r="I370" s="4">
        <f t="shared" si="86"/>
        <v>25.222658698314504</v>
      </c>
      <c r="J370" s="4">
        <f t="shared" si="82"/>
        <v>1549071.69017493</v>
      </c>
      <c r="K370" s="4">
        <f t="shared" si="78"/>
        <v>-423131.0001132628</v>
      </c>
      <c r="L370" s="4">
        <f aca="true" t="shared" si="91" ref="L370:L425">J370+K370</f>
        <v>1125940.6900616672</v>
      </c>
      <c r="N370" s="22">
        <f t="shared" si="79"/>
        <v>736990.5173137579</v>
      </c>
      <c r="O370" s="22">
        <f t="shared" si="80"/>
        <v>-201309.94365389645</v>
      </c>
      <c r="P370" s="22">
        <f aca="true" t="shared" si="92" ref="P370:P425">N370+O370</f>
        <v>535680.5736598615</v>
      </c>
    </row>
    <row r="371" spans="2:16" ht="12.75">
      <c r="B371">
        <f t="shared" si="89"/>
        <v>362</v>
      </c>
      <c r="C371" s="7">
        <f t="shared" si="81"/>
        <v>30.166666666666668</v>
      </c>
      <c r="D371">
        <f t="shared" si="87"/>
        <v>30</v>
      </c>
      <c r="E371" s="4">
        <f t="shared" si="85"/>
        <v>1129173.151746521</v>
      </c>
      <c r="F371" s="4">
        <f t="shared" si="90"/>
        <v>1549071.69017493</v>
      </c>
      <c r="G371" s="4">
        <f t="shared" si="76"/>
        <v>0</v>
      </c>
      <c r="H371" s="4">
        <f t="shared" si="77"/>
        <v>10740.230385212848</v>
      </c>
      <c r="I371" s="4">
        <f t="shared" si="86"/>
        <v>25.274613245523152</v>
      </c>
      <c r="J371" s="4">
        <f t="shared" si="82"/>
        <v>1559837.1951733886</v>
      </c>
      <c r="K371" s="4">
        <f t="shared" si="78"/>
        <v>-430664.0434268676</v>
      </c>
      <c r="L371" s="4">
        <f t="shared" si="91"/>
        <v>1129173.151746521</v>
      </c>
      <c r="N371" s="22">
        <f t="shared" si="79"/>
        <v>740586.8552863478</v>
      </c>
      <c r="O371" s="22">
        <f t="shared" si="80"/>
        <v>-204472.7043266549</v>
      </c>
      <c r="P371" s="22">
        <f t="shared" si="92"/>
        <v>536114.1509596929</v>
      </c>
    </row>
    <row r="372" spans="2:16" ht="12.75">
      <c r="B372">
        <f t="shared" si="89"/>
        <v>363</v>
      </c>
      <c r="C372" s="7">
        <f t="shared" si="81"/>
        <v>30.25</v>
      </c>
      <c r="D372">
        <f t="shared" si="87"/>
        <v>30</v>
      </c>
      <c r="E372" s="4">
        <f t="shared" si="85"/>
        <v>1132414.893501486</v>
      </c>
      <c r="F372" s="4">
        <f t="shared" si="90"/>
        <v>1559837.1951733886</v>
      </c>
      <c r="G372" s="4">
        <f t="shared" si="76"/>
        <v>0</v>
      </c>
      <c r="H372" s="4">
        <f t="shared" si="77"/>
        <v>10814.871219868826</v>
      </c>
      <c r="I372" s="4">
        <f t="shared" si="86"/>
        <v>25.32667481059253</v>
      </c>
      <c r="J372" s="4">
        <f t="shared" si="82"/>
        <v>1570677.393068068</v>
      </c>
      <c r="K372" s="4">
        <f t="shared" si="78"/>
        <v>-438262.49956658203</v>
      </c>
      <c r="L372" s="4">
        <f t="shared" si="91"/>
        <v>1132414.893501486</v>
      </c>
      <c r="N372" s="22">
        <f t="shared" si="79"/>
        <v>744200.6839734779</v>
      </c>
      <c r="O372" s="22">
        <f t="shared" si="80"/>
        <v>-207652.60477855615</v>
      </c>
      <c r="P372" s="22">
        <f t="shared" si="92"/>
        <v>536548.0791949218</v>
      </c>
    </row>
    <row r="373" spans="2:16" ht="12.75">
      <c r="B373">
        <f t="shared" si="89"/>
        <v>364</v>
      </c>
      <c r="C373" s="7">
        <f t="shared" si="81"/>
        <v>30.333333333333332</v>
      </c>
      <c r="D373">
        <f t="shared" si="87"/>
        <v>30</v>
      </c>
      <c r="E373" s="4">
        <f t="shared" si="85"/>
        <v>1135665.941968703</v>
      </c>
      <c r="F373" s="4">
        <f t="shared" si="90"/>
        <v>1570677.393068068</v>
      </c>
      <c r="G373" s="4">
        <f t="shared" si="76"/>
        <v>0</v>
      </c>
      <c r="H373" s="4">
        <f t="shared" si="77"/>
        <v>10890.029925271938</v>
      </c>
      <c r="I373" s="4">
        <f t="shared" si="86"/>
        <v>25.378843613961898</v>
      </c>
      <c r="J373" s="4">
        <f t="shared" si="82"/>
        <v>1581592.8018369537</v>
      </c>
      <c r="K373" s="4">
        <f t="shared" si="78"/>
        <v>-445926.8598682508</v>
      </c>
      <c r="L373" s="4">
        <f t="shared" si="91"/>
        <v>1135665.941968703</v>
      </c>
      <c r="N373" s="22">
        <f t="shared" si="79"/>
        <v>747832.0884408732</v>
      </c>
      <c r="O373" s="22">
        <f t="shared" si="80"/>
        <v>-210849.72979127965</v>
      </c>
      <c r="P373" s="22">
        <f t="shared" si="92"/>
        <v>536982.3586495935</v>
      </c>
    </row>
    <row r="374" spans="2:16" ht="12.75">
      <c r="B374">
        <f t="shared" si="89"/>
        <v>365</v>
      </c>
      <c r="C374" s="7">
        <f t="shared" si="81"/>
        <v>30.416666666666668</v>
      </c>
      <c r="D374">
        <f t="shared" si="87"/>
        <v>30</v>
      </c>
      <c r="E374" s="4">
        <f aca="true" t="shared" si="93" ref="E374:E405">Propvalyr0*(1+Houseinfmth)^(B374)</f>
        <v>1138926.3238667992</v>
      </c>
      <c r="F374" s="4">
        <f t="shared" si="90"/>
        <v>1581592.8018369537</v>
      </c>
      <c r="G374" s="4">
        <f t="shared" si="76"/>
        <v>0</v>
      </c>
      <c r="H374" s="4">
        <f t="shared" si="77"/>
        <v>10965.710092736212</v>
      </c>
      <c r="I374" s="4">
        <f aca="true" t="shared" si="94" ref="I374:I405">Monthfee*(1+CPImth)^B374</f>
        <v>25.4311198765246</v>
      </c>
      <c r="J374" s="4">
        <f t="shared" si="82"/>
        <v>1592583.9430495664</v>
      </c>
      <c r="K374" s="4">
        <f t="shared" si="78"/>
        <v>-453657.6191827671</v>
      </c>
      <c r="L374" s="4">
        <f t="shared" si="91"/>
        <v>1138926.3238667992</v>
      </c>
      <c r="N374" s="22">
        <f t="shared" si="79"/>
        <v>751481.1541679734</v>
      </c>
      <c r="O374" s="22">
        <f t="shared" si="80"/>
        <v>-214064.16455999043</v>
      </c>
      <c r="P374" s="22">
        <f t="shared" si="92"/>
        <v>537416.989607983</v>
      </c>
    </row>
    <row r="375" spans="2:16" ht="12.75">
      <c r="B375">
        <f t="shared" si="89"/>
        <v>366</v>
      </c>
      <c r="C375" s="7">
        <f t="shared" si="81"/>
        <v>30.5</v>
      </c>
      <c r="D375">
        <f t="shared" si="87"/>
        <v>30</v>
      </c>
      <c r="E375" s="4">
        <f t="shared" si="93"/>
        <v>1142196.0659911116</v>
      </c>
      <c r="F375" s="4">
        <f t="shared" si="90"/>
        <v>1592583.9430495664</v>
      </c>
      <c r="G375" s="4">
        <f t="shared" si="76"/>
        <v>0</v>
      </c>
      <c r="H375" s="4">
        <f t="shared" si="77"/>
        <v>11041.915338476992</v>
      </c>
      <c r="I375" s="4">
        <f t="shared" si="94"/>
        <v>25.483503819628993</v>
      </c>
      <c r="J375" s="4">
        <f t="shared" si="82"/>
        <v>1603651.341891863</v>
      </c>
      <c r="K375" s="4">
        <f t="shared" si="78"/>
        <v>-461455.27590075135</v>
      </c>
      <c r="L375" s="4">
        <f t="shared" si="91"/>
        <v>1142196.0659911116</v>
      </c>
      <c r="N375" s="22">
        <f t="shared" si="79"/>
        <v>755147.9670499455</v>
      </c>
      <c r="O375" s="22">
        <f t="shared" si="80"/>
        <v>-217295.99469534933</v>
      </c>
      <c r="P375" s="22">
        <f t="shared" si="92"/>
        <v>537851.9723545961</v>
      </c>
    </row>
    <row r="376" spans="2:16" ht="12.75">
      <c r="B376">
        <f t="shared" si="89"/>
        <v>367</v>
      </c>
      <c r="C376" s="7">
        <f t="shared" si="81"/>
        <v>30.583333333333332</v>
      </c>
      <c r="D376">
        <f t="shared" si="87"/>
        <v>30</v>
      </c>
      <c r="E376" s="4">
        <f t="shared" si="93"/>
        <v>1145475.1952139</v>
      </c>
      <c r="F376" s="4">
        <f t="shared" si="90"/>
        <v>1603651.341891863</v>
      </c>
      <c r="G376" s="4">
        <f t="shared" si="76"/>
        <v>0</v>
      </c>
      <c r="H376" s="4">
        <f t="shared" si="77"/>
        <v>11118.649303783583</v>
      </c>
      <c r="I376" s="4">
        <f t="shared" si="94"/>
        <v>25.53599566507934</v>
      </c>
      <c r="J376" s="4">
        <f t="shared" si="82"/>
        <v>1614795.5271913116</v>
      </c>
      <c r="K376" s="4">
        <f t="shared" si="78"/>
        <v>-469320.33197741164</v>
      </c>
      <c r="L376" s="4">
        <f t="shared" si="91"/>
        <v>1145475.1952139</v>
      </c>
      <c r="N376" s="22">
        <f t="shared" si="79"/>
        <v>758832.6133997068</v>
      </c>
      <c r="O376" s="22">
        <f t="shared" si="80"/>
        <v>-220545.30622553822</v>
      </c>
      <c r="P376" s="22">
        <f t="shared" si="92"/>
        <v>538287.3071741685</v>
      </c>
    </row>
    <row r="377" spans="2:16" ht="12.75">
      <c r="B377">
        <f t="shared" si="89"/>
        <v>368</v>
      </c>
      <c r="C377" s="7">
        <f t="shared" si="81"/>
        <v>30.666666666666668</v>
      </c>
      <c r="D377">
        <f t="shared" si="87"/>
        <v>30</v>
      </c>
      <c r="E377" s="4">
        <f t="shared" si="93"/>
        <v>1148763.738484573</v>
      </c>
      <c r="F377" s="4">
        <f t="shared" si="90"/>
        <v>1614795.5271913116</v>
      </c>
      <c r="G377" s="4">
        <f t="shared" si="76"/>
        <v>0</v>
      </c>
      <c r="H377" s="4">
        <f t="shared" si="77"/>
        <v>11195.915655193094</v>
      </c>
      <c r="I377" s="4">
        <f t="shared" si="94"/>
        <v>25.588595635136812</v>
      </c>
      <c r="J377" s="4">
        <f t="shared" si="82"/>
        <v>1626017.0314421398</v>
      </c>
      <c r="K377" s="4">
        <f t="shared" si="78"/>
        <v>-477253.2929575667</v>
      </c>
      <c r="L377" s="4">
        <f t="shared" si="91"/>
        <v>1148763.738484573</v>
      </c>
      <c r="N377" s="22">
        <f t="shared" si="79"/>
        <v>762535.1799499547</v>
      </c>
      <c r="O377" s="22">
        <f t="shared" si="80"/>
        <v>-223812.18559828866</v>
      </c>
      <c r="P377" s="22">
        <f t="shared" si="92"/>
        <v>538722.9943516661</v>
      </c>
    </row>
    <row r="378" spans="2:16" ht="12.75">
      <c r="B378">
        <f t="shared" si="89"/>
        <v>369</v>
      </c>
      <c r="C378" s="7">
        <f t="shared" si="81"/>
        <v>30.75</v>
      </c>
      <c r="D378">
        <f t="shared" si="87"/>
        <v>30</v>
      </c>
      <c r="E378" s="4">
        <f t="shared" si="93"/>
        <v>1152061.7228299105</v>
      </c>
      <c r="F378" s="4">
        <f t="shared" si="90"/>
        <v>1626017.0314421398</v>
      </c>
      <c r="G378" s="4">
        <f t="shared" si="76"/>
        <v>0</v>
      </c>
      <c r="H378" s="4">
        <f t="shared" si="77"/>
        <v>11273.718084665501</v>
      </c>
      <c r="I378" s="4">
        <f t="shared" si="94"/>
        <v>25.64130395252041</v>
      </c>
      <c r="J378" s="4">
        <f t="shared" si="82"/>
        <v>1637316.3908307578</v>
      </c>
      <c r="K378" s="4">
        <f t="shared" si="78"/>
        <v>-485254.66800084733</v>
      </c>
      <c r="L378" s="4">
        <f t="shared" si="91"/>
        <v>1152061.7228299105</v>
      </c>
      <c r="N378" s="22">
        <f t="shared" si="79"/>
        <v>766255.7538552097</v>
      </c>
      <c r="O378" s="22">
        <f t="shared" si="80"/>
        <v>-227096.7196829236</v>
      </c>
      <c r="P378" s="22">
        <f t="shared" si="92"/>
        <v>539159.034172286</v>
      </c>
    </row>
    <row r="379" spans="2:16" ht="12.75">
      <c r="B379">
        <f t="shared" si="89"/>
        <v>370</v>
      </c>
      <c r="C379" s="7">
        <f t="shared" si="81"/>
        <v>30.833333333333332</v>
      </c>
      <c r="D379">
        <f t="shared" si="87"/>
        <v>30</v>
      </c>
      <c r="E379" s="4">
        <f t="shared" si="93"/>
        <v>1155369.1753542798</v>
      </c>
      <c r="F379" s="4">
        <f t="shared" si="90"/>
        <v>1637316.3908307578</v>
      </c>
      <c r="G379" s="4">
        <f t="shared" si="76"/>
        <v>0</v>
      </c>
      <c r="H379" s="4">
        <f t="shared" si="77"/>
        <v>11352.06030975992</v>
      </c>
      <c r="I379" s="4">
        <f t="shared" si="94"/>
        <v>25.694120840407876</v>
      </c>
      <c r="J379" s="4">
        <f t="shared" si="82"/>
        <v>1648694.145261358</v>
      </c>
      <c r="K379" s="4">
        <f t="shared" si="78"/>
        <v>-493324.9699070782</v>
      </c>
      <c r="L379" s="4">
        <f t="shared" si="91"/>
        <v>1155369.1753542798</v>
      </c>
      <c r="N379" s="22">
        <f t="shared" si="79"/>
        <v>769994.4226938662</v>
      </c>
      <c r="O379" s="22">
        <f t="shared" si="80"/>
        <v>-230398.9957724105</v>
      </c>
      <c r="P379" s="22">
        <f t="shared" si="92"/>
        <v>539595.4269214557</v>
      </c>
    </row>
    <row r="380" spans="2:16" ht="12.75">
      <c r="B380">
        <f t="shared" si="89"/>
        <v>371</v>
      </c>
      <c r="C380" s="7">
        <f t="shared" si="81"/>
        <v>30.916666666666668</v>
      </c>
      <c r="D380">
        <f t="shared" si="87"/>
        <v>30</v>
      </c>
      <c r="E380" s="4">
        <f t="shared" si="93"/>
        <v>1158686.1232398653</v>
      </c>
      <c r="F380" s="4">
        <f t="shared" si="90"/>
        <v>1648694.145261358</v>
      </c>
      <c r="G380" s="4">
        <f t="shared" si="76"/>
        <v>0</v>
      </c>
      <c r="H380" s="4">
        <f t="shared" si="77"/>
        <v>11430.946073812082</v>
      </c>
      <c r="I380" s="4">
        <f t="shared" si="94"/>
        <v>25.747046522436662</v>
      </c>
      <c r="J380" s="4">
        <f t="shared" si="82"/>
        <v>1660150.8383816923</v>
      </c>
      <c r="K380" s="4">
        <f t="shared" si="78"/>
        <v>-501464.715141827</v>
      </c>
      <c r="L380" s="4">
        <f t="shared" si="91"/>
        <v>1158686.1232398653</v>
      </c>
      <c r="N380" s="22">
        <f t="shared" si="79"/>
        <v>773751.2744702547</v>
      </c>
      <c r="O380" s="22">
        <f t="shared" si="80"/>
        <v>-233719.10158542058</v>
      </c>
      <c r="P380" s="22">
        <f t="shared" si="92"/>
        <v>540032.1728848341</v>
      </c>
    </row>
    <row r="381" spans="2:16" ht="12.75">
      <c r="B381">
        <f t="shared" si="89"/>
        <v>372</v>
      </c>
      <c r="C381" s="7">
        <f t="shared" si="81"/>
        <v>31</v>
      </c>
      <c r="D381">
        <f t="shared" si="87"/>
        <v>31</v>
      </c>
      <c r="E381" s="4">
        <f t="shared" si="93"/>
        <v>1162012.5937468866</v>
      </c>
      <c r="F381" s="4">
        <f t="shared" si="90"/>
        <v>1660150.8383816923</v>
      </c>
      <c r="G381" s="4">
        <f t="shared" si="76"/>
        <v>0</v>
      </c>
      <c r="H381" s="4">
        <f t="shared" si="77"/>
        <v>11510.379146113066</v>
      </c>
      <c r="I381" s="4">
        <f t="shared" si="94"/>
        <v>25.80008122270491</v>
      </c>
      <c r="J381" s="4">
        <f t="shared" si="82"/>
        <v>1671687.0176090281</v>
      </c>
      <c r="K381" s="4">
        <f t="shared" si="78"/>
        <v>-509674.42386214156</v>
      </c>
      <c r="L381" s="4">
        <f t="shared" si="91"/>
        <v>1162012.5937468866</v>
      </c>
      <c r="N381" s="22">
        <f t="shared" si="79"/>
        <v>777526.3976167125</v>
      </c>
      <c r="O381" s="22">
        <f t="shared" si="80"/>
        <v>-237057.12526840175</v>
      </c>
      <c r="P381" s="22">
        <f t="shared" si="92"/>
        <v>540469.2723483108</v>
      </c>
    </row>
    <row r="382" spans="2:16" ht="12.75">
      <c r="B382">
        <f t="shared" si="89"/>
        <v>373</v>
      </c>
      <c r="C382" s="7">
        <f t="shared" si="81"/>
        <v>31.083333333333332</v>
      </c>
      <c r="D382">
        <f t="shared" si="87"/>
        <v>31</v>
      </c>
      <c r="E382" s="4">
        <f t="shared" si="93"/>
        <v>1165348.614213825</v>
      </c>
      <c r="F382" s="4">
        <f t="shared" si="90"/>
        <v>1671687.0176090281</v>
      </c>
      <c r="G382" s="4">
        <f t="shared" si="76"/>
        <v>0</v>
      </c>
      <c r="H382" s="4">
        <f t="shared" si="77"/>
        <v>11590.36332208926</v>
      </c>
      <c r="I382" s="4">
        <f t="shared" si="94"/>
        <v>25.853225165772326</v>
      </c>
      <c r="J382" s="4">
        <f t="shared" si="82"/>
        <v>1683303.234156283</v>
      </c>
      <c r="K382" s="4">
        <f t="shared" si="78"/>
        <v>-517954.6199424581</v>
      </c>
      <c r="L382" s="4">
        <f t="shared" si="91"/>
        <v>1165348.614213825</v>
      </c>
      <c r="N382" s="22">
        <f t="shared" si="79"/>
        <v>781319.8809956663</v>
      </c>
      <c r="O382" s="22">
        <f t="shared" si="80"/>
        <v>-240413.15539765925</v>
      </c>
      <c r="P382" s="22">
        <f t="shared" si="92"/>
        <v>540906.725598007</v>
      </c>
    </row>
    <row r="383" spans="2:16" ht="12.75">
      <c r="B383">
        <f t="shared" si="89"/>
        <v>374</v>
      </c>
      <c r="C383" s="7">
        <f t="shared" si="81"/>
        <v>31.166666666666668</v>
      </c>
      <c r="D383">
        <f t="shared" si="87"/>
        <v>31</v>
      </c>
      <c r="E383" s="4">
        <f t="shared" si="93"/>
        <v>1168694.2120576494</v>
      </c>
      <c r="F383" s="4">
        <f t="shared" si="90"/>
        <v>1683303.234156283</v>
      </c>
      <c r="G383" s="4">
        <f t="shared" si="76"/>
        <v>0</v>
      </c>
      <c r="H383" s="4">
        <f t="shared" si="77"/>
        <v>11670.902423483562</v>
      </c>
      <c r="I383" s="4">
        <f t="shared" si="94"/>
        <v>25.906478576661197</v>
      </c>
      <c r="J383" s="4">
        <f t="shared" si="82"/>
        <v>1695000.0430583432</v>
      </c>
      <c r="K383" s="4">
        <f t="shared" si="78"/>
        <v>-526305.8310006938</v>
      </c>
      <c r="L383" s="4">
        <f t="shared" si="91"/>
        <v>1168694.2120576494</v>
      </c>
      <c r="N383" s="22">
        <f t="shared" si="79"/>
        <v>785131.8139017224</v>
      </c>
      <c r="O383" s="22">
        <f t="shared" si="80"/>
        <v>-243787.28098144644</v>
      </c>
      <c r="P383" s="22">
        <f t="shared" si="92"/>
        <v>541344.532920276</v>
      </c>
    </row>
    <row r="384" spans="2:16" ht="12.75">
      <c r="B384">
        <f t="shared" si="89"/>
        <v>375</v>
      </c>
      <c r="C384" s="7">
        <f t="shared" si="81"/>
        <v>31.25</v>
      </c>
      <c r="D384">
        <f t="shared" si="87"/>
        <v>31</v>
      </c>
      <c r="E384" s="4">
        <f t="shared" si="93"/>
        <v>1172049.4147740381</v>
      </c>
      <c r="F384" s="4">
        <f t="shared" si="90"/>
        <v>1695000.0430583432</v>
      </c>
      <c r="G384" s="4">
        <f t="shared" si="76"/>
        <v>0</v>
      </c>
      <c r="H384" s="4">
        <f t="shared" si="77"/>
        <v>11752.000298537845</v>
      </c>
      <c r="I384" s="4">
        <f t="shared" si="94"/>
        <v>25.959841680857306</v>
      </c>
      <c r="J384" s="4">
        <f t="shared" si="82"/>
        <v>1706778.003198562</v>
      </c>
      <c r="K384" s="4">
        <f t="shared" si="78"/>
        <v>-534728.5884245238</v>
      </c>
      <c r="L384" s="4">
        <f t="shared" si="91"/>
        <v>1172049.4147740381</v>
      </c>
      <c r="N384" s="22">
        <f t="shared" si="79"/>
        <v>788962.2860637709</v>
      </c>
      <c r="O384" s="22">
        <f t="shared" si="80"/>
        <v>-247179.5914620685</v>
      </c>
      <c r="P384" s="22">
        <f t="shared" si="92"/>
        <v>541782.6946017024</v>
      </c>
    </row>
    <row r="385" spans="2:16" ht="12.75">
      <c r="B385">
        <f t="shared" si="89"/>
        <v>376</v>
      </c>
      <c r="C385" s="7">
        <f t="shared" si="81"/>
        <v>31.333333333333332</v>
      </c>
      <c r="D385">
        <f t="shared" si="87"/>
        <v>31</v>
      </c>
      <c r="E385" s="4">
        <f t="shared" si="93"/>
        <v>1175414.2499376072</v>
      </c>
      <c r="F385" s="4">
        <f t="shared" si="90"/>
        <v>1706778.003198562</v>
      </c>
      <c r="G385" s="4">
        <f t="shared" si="76"/>
        <v>0</v>
      </c>
      <c r="H385" s="4">
        <f t="shared" si="77"/>
        <v>11833.660822176696</v>
      </c>
      <c r="I385" s="4">
        <f t="shared" si="94"/>
        <v>26.013314704310915</v>
      </c>
      <c r="J385" s="4">
        <f t="shared" si="82"/>
        <v>1718637.677335443</v>
      </c>
      <c r="K385" s="4">
        <f t="shared" si="78"/>
        <v>-543223.4273978358</v>
      </c>
      <c r="L385" s="4">
        <f t="shared" si="91"/>
        <v>1175414.2499376072</v>
      </c>
      <c r="N385" s="22">
        <f t="shared" si="79"/>
        <v>792811.387647095</v>
      </c>
      <c r="O385" s="22">
        <f t="shared" si="80"/>
        <v>-250590.17671799267</v>
      </c>
      <c r="P385" s="22">
        <f t="shared" si="92"/>
        <v>542221.2109291024</v>
      </c>
    </row>
    <row r="386" spans="2:16" ht="12.75">
      <c r="B386">
        <f t="shared" si="89"/>
        <v>377</v>
      </c>
      <c r="C386" s="7">
        <f t="shared" si="81"/>
        <v>31.416666666666668</v>
      </c>
      <c r="D386">
        <f t="shared" si="87"/>
        <v>31</v>
      </c>
      <c r="E386" s="4">
        <f t="shared" si="93"/>
        <v>1178788.7452021374</v>
      </c>
      <c r="F386" s="4">
        <f t="shared" si="90"/>
        <v>1718637.677335443</v>
      </c>
      <c r="G386" s="4">
        <f t="shared" si="76"/>
        <v>0</v>
      </c>
      <c r="H386" s="4">
        <f t="shared" si="77"/>
        <v>11915.887896192404</v>
      </c>
      <c r="I386" s="4">
        <f t="shared" si="94"/>
        <v>26.066897873437682</v>
      </c>
      <c r="J386" s="4">
        <f t="shared" si="82"/>
        <v>1730579.632129509</v>
      </c>
      <c r="K386" s="4">
        <f t="shared" si="78"/>
        <v>-551790.8869273716</v>
      </c>
      <c r="L386" s="4">
        <f t="shared" si="91"/>
        <v>1178788.7452021374</v>
      </c>
      <c r="N386" s="22">
        <f t="shared" si="79"/>
        <v>796679.2092554962</v>
      </c>
      <c r="O386" s="22">
        <f t="shared" si="80"/>
        <v>-254019.12706597112</v>
      </c>
      <c r="P386" s="22">
        <f t="shared" si="92"/>
        <v>542660.082189525</v>
      </c>
    </row>
    <row r="387" spans="2:16" ht="12.75">
      <c r="B387">
        <f t="shared" si="89"/>
        <v>378</v>
      </c>
      <c r="C387" s="7">
        <f t="shared" si="81"/>
        <v>31.5</v>
      </c>
      <c r="D387">
        <f t="shared" si="87"/>
        <v>31</v>
      </c>
      <c r="E387" s="4">
        <f t="shared" si="93"/>
        <v>1182172.9283008003</v>
      </c>
      <c r="F387" s="4">
        <f t="shared" si="90"/>
        <v>1730579.632129509</v>
      </c>
      <c r="G387" s="4">
        <f t="shared" si="76"/>
        <v>0</v>
      </c>
      <c r="H387" s="4">
        <f t="shared" si="77"/>
        <v>11998.685449431261</v>
      </c>
      <c r="I387" s="4">
        <f t="shared" si="94"/>
        <v>26.120591415119673</v>
      </c>
      <c r="J387" s="4">
        <f t="shared" si="82"/>
        <v>1742604.4381703553</v>
      </c>
      <c r="K387" s="4">
        <f t="shared" si="78"/>
        <v>-560431.509869555</v>
      </c>
      <c r="L387" s="4">
        <f t="shared" si="91"/>
        <v>1182172.9283008003</v>
      </c>
      <c r="N387" s="22">
        <f t="shared" si="79"/>
        <v>800565.8419334246</v>
      </c>
      <c r="O387" s="22">
        <f t="shared" si="80"/>
        <v>-257466.53326317298</v>
      </c>
      <c r="P387" s="22">
        <f t="shared" si="92"/>
        <v>543099.3086702516</v>
      </c>
    </row>
    <row r="388" spans="2:16" ht="12.75">
      <c r="B388">
        <f t="shared" si="89"/>
        <v>379</v>
      </c>
      <c r="C388" s="7">
        <f t="shared" si="81"/>
        <v>31.583333333333332</v>
      </c>
      <c r="D388">
        <f t="shared" si="87"/>
        <v>31</v>
      </c>
      <c r="E388" s="4">
        <f t="shared" si="93"/>
        <v>1185566.827046386</v>
      </c>
      <c r="F388" s="4">
        <f t="shared" si="90"/>
        <v>1742604.4381703553</v>
      </c>
      <c r="G388" s="4">
        <f t="shared" si="76"/>
        <v>0</v>
      </c>
      <c r="H388" s="4">
        <f t="shared" si="77"/>
        <v>12082.05743798113</v>
      </c>
      <c r="I388" s="4">
        <f t="shared" si="94"/>
        <v>26.174395556706283</v>
      </c>
      <c r="J388" s="4">
        <f t="shared" si="82"/>
        <v>1754712.670003893</v>
      </c>
      <c r="K388" s="4">
        <f t="shared" si="78"/>
        <v>-569145.8429575071</v>
      </c>
      <c r="L388" s="4">
        <f t="shared" si="91"/>
        <v>1185566.827046386</v>
      </c>
      <c r="N388" s="22">
        <f t="shared" si="79"/>
        <v>804471.3771681235</v>
      </c>
      <c r="O388" s="22">
        <f t="shared" si="80"/>
        <v>-260932.48650932833</v>
      </c>
      <c r="P388" s="22">
        <f t="shared" si="92"/>
        <v>543538.8906587951</v>
      </c>
    </row>
    <row r="389" spans="2:16" ht="12.75">
      <c r="B389">
        <f t="shared" si="89"/>
        <v>380</v>
      </c>
      <c r="C389" s="7">
        <f t="shared" si="81"/>
        <v>31.666666666666668</v>
      </c>
      <c r="D389">
        <f t="shared" si="87"/>
        <v>31</v>
      </c>
      <c r="E389" s="4">
        <f t="shared" si="93"/>
        <v>1188970.4693315334</v>
      </c>
      <c r="F389" s="4">
        <f t="shared" si="90"/>
        <v>1754712.670003893</v>
      </c>
      <c r="G389" s="4">
        <f t="shared" si="76"/>
        <v>0</v>
      </c>
      <c r="H389" s="4">
        <f t="shared" si="77"/>
        <v>12166.007845360326</v>
      </c>
      <c r="I389" s="4">
        <f t="shared" si="94"/>
        <v>26.2283105260152</v>
      </c>
      <c r="J389" s="4">
        <f t="shared" si="82"/>
        <v>1766904.9061597795</v>
      </c>
      <c r="K389" s="4">
        <f t="shared" si="78"/>
        <v>-577934.4368282461</v>
      </c>
      <c r="L389" s="4">
        <f t="shared" si="91"/>
        <v>1188970.4693315334</v>
      </c>
      <c r="N389" s="22">
        <f t="shared" si="79"/>
        <v>808395.906891783</v>
      </c>
      <c r="O389" s="22">
        <f t="shared" si="80"/>
        <v>-264417.0784488803</v>
      </c>
      <c r="P389" s="22">
        <f t="shared" si="92"/>
        <v>543978.8284429028</v>
      </c>
    </row>
    <row r="390" spans="2:16" ht="12.75">
      <c r="B390">
        <f t="shared" si="89"/>
        <v>381</v>
      </c>
      <c r="C390" s="7">
        <f t="shared" si="81"/>
        <v>31.75</v>
      </c>
      <c r="D390">
        <f t="shared" si="87"/>
        <v>31</v>
      </c>
      <c r="E390" s="4">
        <f t="shared" si="93"/>
        <v>1192383.883128957</v>
      </c>
      <c r="F390" s="4">
        <f t="shared" si="90"/>
        <v>1766904.9061597795</v>
      </c>
      <c r="G390" s="4">
        <f t="shared" si="76"/>
        <v>0</v>
      </c>
      <c r="H390" s="4">
        <f t="shared" si="77"/>
        <v>12250.540682707804</v>
      </c>
      <c r="I390" s="4">
        <f t="shared" si="94"/>
        <v>26.28233655133338</v>
      </c>
      <c r="J390" s="4">
        <f t="shared" si="82"/>
        <v>1779181.7291790387</v>
      </c>
      <c r="K390" s="4">
        <f t="shared" si="78"/>
        <v>-586797.8460500818</v>
      </c>
      <c r="L390" s="4">
        <f t="shared" si="91"/>
        <v>1192383.883128957</v>
      </c>
      <c r="N390" s="22">
        <f t="shared" si="79"/>
        <v>812339.5234837029</v>
      </c>
      <c r="O390" s="22">
        <f t="shared" si="80"/>
        <v>-267920.40117314993</v>
      </c>
      <c r="P390" s="22">
        <f t="shared" si="92"/>
        <v>544419.122310553</v>
      </c>
    </row>
    <row r="391" spans="2:16" ht="12.75">
      <c r="B391">
        <f t="shared" si="89"/>
        <v>382</v>
      </c>
      <c r="C391" s="7">
        <f t="shared" si="81"/>
        <v>31.833333333333332</v>
      </c>
      <c r="D391">
        <f t="shared" si="87"/>
        <v>31</v>
      </c>
      <c r="E391" s="4">
        <f t="shared" si="93"/>
        <v>1195807.0964916795</v>
      </c>
      <c r="F391" s="4">
        <f t="shared" si="90"/>
        <v>1779181.7291790387</v>
      </c>
      <c r="G391" s="4">
        <f t="shared" si="76"/>
        <v>0</v>
      </c>
      <c r="H391" s="4">
        <f t="shared" si="77"/>
        <v>12335.659988974667</v>
      </c>
      <c r="I391" s="4">
        <f t="shared" si="94"/>
        <v>26.33647386141803</v>
      </c>
      <c r="J391" s="4">
        <f t="shared" si="82"/>
        <v>1791543.7256418748</v>
      </c>
      <c r="K391" s="4">
        <f t="shared" si="78"/>
        <v>-595736.6291501953</v>
      </c>
      <c r="L391" s="4">
        <f t="shared" si="91"/>
        <v>1195807.0964916795</v>
      </c>
      <c r="N391" s="22">
        <f t="shared" si="79"/>
        <v>816302.3197724677</v>
      </c>
      <c r="O391" s="22">
        <f t="shared" si="80"/>
        <v>-271442.5472225092</v>
      </c>
      <c r="P391" s="22">
        <f t="shared" si="92"/>
        <v>544859.7725499584</v>
      </c>
    </row>
    <row r="392" spans="2:16" ht="12.75">
      <c r="B392">
        <f t="shared" si="89"/>
        <v>383</v>
      </c>
      <c r="C392" s="7">
        <f t="shared" si="81"/>
        <v>31.916666666666668</v>
      </c>
      <c r="D392">
        <f t="shared" si="87"/>
        <v>31</v>
      </c>
      <c r="E392" s="4">
        <f t="shared" si="93"/>
        <v>1199240.1375532604</v>
      </c>
      <c r="F392" s="4">
        <f t="shared" si="90"/>
        <v>1791543.7256418748</v>
      </c>
      <c r="G392" s="4">
        <f t="shared" si="76"/>
        <v>0</v>
      </c>
      <c r="H392" s="4">
        <f t="shared" si="77"/>
        <v>12421.369831116997</v>
      </c>
      <c r="I392" s="4">
        <f t="shared" si="94"/>
        <v>26.390722685497547</v>
      </c>
      <c r="J392" s="4">
        <f t="shared" si="82"/>
        <v>1803991.4861956774</v>
      </c>
      <c r="K392" s="4">
        <f t="shared" si="78"/>
        <v>-604751.348642417</v>
      </c>
      <c r="L392" s="4">
        <f t="shared" si="91"/>
        <v>1199240.1375532604</v>
      </c>
      <c r="N392" s="22">
        <f t="shared" si="79"/>
        <v>820284.3890381322</v>
      </c>
      <c r="O392" s="22">
        <f t="shared" si="80"/>
        <v>-274983.6095885673</v>
      </c>
      <c r="P392" s="22">
        <f t="shared" si="92"/>
        <v>545300.7794495649</v>
      </c>
    </row>
    <row r="393" spans="2:16" ht="12.75">
      <c r="B393">
        <f t="shared" si="89"/>
        <v>384</v>
      </c>
      <c r="C393" s="7">
        <f t="shared" si="81"/>
        <v>32</v>
      </c>
      <c r="D393">
        <f t="shared" si="87"/>
        <v>32</v>
      </c>
      <c r="E393" s="4">
        <f t="shared" si="93"/>
        <v>1202683.0345280273</v>
      </c>
      <c r="F393" s="4">
        <f t="shared" si="90"/>
        <v>1803991.4861956774</v>
      </c>
      <c r="G393" s="4">
        <f t="shared" si="76"/>
        <v>0</v>
      </c>
      <c r="H393" s="4">
        <f t="shared" si="77"/>
        <v>12507.674304290029</v>
      </c>
      <c r="I393" s="4">
        <f t="shared" si="94"/>
        <v>26.445083253272493</v>
      </c>
      <c r="J393" s="4">
        <f t="shared" si="82"/>
        <v>1816525.6055832207</v>
      </c>
      <c r="K393" s="4">
        <f t="shared" si="78"/>
        <v>-613842.5710551934</v>
      </c>
      <c r="L393" s="4">
        <f t="shared" si="91"/>
        <v>1202683.0345280273</v>
      </c>
      <c r="N393" s="22">
        <f t="shared" si="79"/>
        <v>824285.8250144166</v>
      </c>
      <c r="O393" s="22">
        <f t="shared" si="80"/>
        <v>-278543.6817163655</v>
      </c>
      <c r="P393" s="22">
        <f t="shared" si="92"/>
        <v>545742.1432980511</v>
      </c>
    </row>
    <row r="394" spans="2:16" ht="12.75">
      <c r="B394">
        <f t="shared" si="89"/>
        <v>385</v>
      </c>
      <c r="C394" s="7">
        <f t="shared" si="81"/>
        <v>32.083333333333336</v>
      </c>
      <c r="D394">
        <f t="shared" si="87"/>
        <v>32</v>
      </c>
      <c r="E394" s="4">
        <f t="shared" si="93"/>
        <v>1206135.815711309</v>
      </c>
      <c r="F394" s="4">
        <f t="shared" si="90"/>
        <v>1816525.6055832207</v>
      </c>
      <c r="G394" s="4">
        <f aca="true" t="shared" si="95" ref="G394:G432">IF(C394&lt;=Years,MthyIncStrm,0)</f>
        <v>0</v>
      </c>
      <c r="H394" s="4">
        <f aca="true" t="shared" si="96" ref="H394:H432">(F394+G394)*Loanintmth</f>
        <v>12594.577532043662</v>
      </c>
      <c r="I394" s="4">
        <f t="shared" si="94"/>
        <v>26.499555794916596</v>
      </c>
      <c r="J394" s="4">
        <f t="shared" si="82"/>
        <v>1829146.6826710594</v>
      </c>
      <c r="K394" s="4">
        <f aca="true" t="shared" si="97" ref="K394:K432">E394-J394</f>
        <v>-623010.8669597504</v>
      </c>
      <c r="L394" s="4">
        <f t="shared" si="91"/>
        <v>1206135.815711309</v>
      </c>
      <c r="N394" s="22">
        <f aca="true" t="shared" si="98" ref="N394:N432">J394/(1+CPImth)^B394</f>
        <v>828306.721890913</v>
      </c>
      <c r="O394" s="22">
        <f aca="true" t="shared" si="99" ref="O394:O432">K394/(1+CPImth)^B394</f>
        <v>-282122.85750658315</v>
      </c>
      <c r="P394" s="22">
        <f t="shared" si="92"/>
        <v>546183.8643843299</v>
      </c>
    </row>
    <row r="395" spans="2:16" ht="12.75">
      <c r="B395">
        <f t="shared" si="89"/>
        <v>386</v>
      </c>
      <c r="C395" s="7">
        <f aca="true" t="shared" si="100" ref="C395:C432">(B395)/12</f>
        <v>32.166666666666664</v>
      </c>
      <c r="D395">
        <f t="shared" si="87"/>
        <v>32</v>
      </c>
      <c r="E395" s="4">
        <f t="shared" si="93"/>
        <v>1209598.5094796668</v>
      </c>
      <c r="F395" s="4">
        <f t="shared" si="90"/>
        <v>1829146.6826710594</v>
      </c>
      <c r="G395" s="4">
        <f t="shared" si="95"/>
        <v>0</v>
      </c>
      <c r="H395" s="4">
        <f t="shared" si="96"/>
        <v>12682.083666519344</v>
      </c>
      <c r="I395" s="4">
        <f t="shared" si="94"/>
        <v>26.554140541077686</v>
      </c>
      <c r="J395" s="4">
        <f aca="true" t="shared" si="101" ref="J395:J432">SUM(F395:I395)</f>
        <v>1841855.3204781197</v>
      </c>
      <c r="K395" s="4">
        <f t="shared" si="97"/>
        <v>-632256.8109984528</v>
      </c>
      <c r="L395" s="4">
        <f t="shared" si="91"/>
        <v>1209598.5094796668</v>
      </c>
      <c r="N395" s="22">
        <f t="shared" si="98"/>
        <v>832347.1743153027</v>
      </c>
      <c r="O395" s="22">
        <f t="shared" si="99"/>
        <v>-285721.231317755</v>
      </c>
      <c r="P395" s="22">
        <f t="shared" si="92"/>
        <v>546625.9429975478</v>
      </c>
    </row>
    <row r="396" spans="2:16" ht="12.75">
      <c r="B396">
        <f t="shared" si="89"/>
        <v>387</v>
      </c>
      <c r="C396" s="7">
        <f t="shared" si="100"/>
        <v>32.25</v>
      </c>
      <c r="D396">
        <f t="shared" si="87"/>
        <v>32</v>
      </c>
      <c r="E396" s="4">
        <f t="shared" si="93"/>
        <v>1213071.1442911292</v>
      </c>
      <c r="F396" s="4">
        <f t="shared" si="90"/>
        <v>1841855.3204781197</v>
      </c>
      <c r="G396" s="4">
        <f t="shared" si="95"/>
        <v>0</v>
      </c>
      <c r="H396" s="4">
        <f t="shared" si="96"/>
        <v>12770.196888648295</v>
      </c>
      <c r="I396" s="4">
        <f t="shared" si="94"/>
        <v>26.608837722878697</v>
      </c>
      <c r="J396" s="4">
        <f t="shared" si="101"/>
        <v>1854652.1262044907</v>
      </c>
      <c r="K396" s="4">
        <f t="shared" si="97"/>
        <v>-641580.9819133615</v>
      </c>
      <c r="L396" s="4">
        <f t="shared" si="91"/>
        <v>1213071.1442911292</v>
      </c>
      <c r="N396" s="22">
        <f t="shared" si="98"/>
        <v>836407.2773955842</v>
      </c>
      <c r="O396" s="22">
        <f t="shared" si="99"/>
        <v>-289338.89796849864</v>
      </c>
      <c r="P396" s="22">
        <f t="shared" si="92"/>
        <v>547068.3794270855</v>
      </c>
    </row>
    <row r="397" spans="2:16" ht="12.75">
      <c r="B397">
        <f t="shared" si="89"/>
        <v>388</v>
      </c>
      <c r="C397" s="7">
        <f t="shared" si="100"/>
        <v>32.333333333333336</v>
      </c>
      <c r="D397">
        <f t="shared" si="87"/>
        <v>32</v>
      </c>
      <c r="E397" s="4">
        <f t="shared" si="93"/>
        <v>1216553.7486854233</v>
      </c>
      <c r="F397" s="4">
        <f t="shared" si="90"/>
        <v>1854652.1262044907</v>
      </c>
      <c r="G397" s="4">
        <f t="shared" si="95"/>
        <v>0</v>
      </c>
      <c r="H397" s="4">
        <f t="shared" si="96"/>
        <v>12858.921408351134</v>
      </c>
      <c r="I397" s="4">
        <f t="shared" si="94"/>
        <v>26.663647571918645</v>
      </c>
      <c r="J397" s="4">
        <f t="shared" si="101"/>
        <v>1867537.7112604135</v>
      </c>
      <c r="K397" s="4">
        <f t="shared" si="97"/>
        <v>-650983.9625749902</v>
      </c>
      <c r="L397" s="4">
        <f t="shared" si="91"/>
        <v>1216553.7486854233</v>
      </c>
      <c r="N397" s="22">
        <f t="shared" si="98"/>
        <v>840487.1267023113</v>
      </c>
      <c r="O397" s="22">
        <f t="shared" si="99"/>
        <v>-292975.9527397536</v>
      </c>
      <c r="P397" s="22">
        <f t="shared" si="92"/>
        <v>547511.1739625577</v>
      </c>
    </row>
    <row r="398" spans="2:16" ht="12.75">
      <c r="B398">
        <f t="shared" si="89"/>
        <v>389</v>
      </c>
      <c r="C398" s="7">
        <f t="shared" si="100"/>
        <v>32.416666666666664</v>
      </c>
      <c r="D398">
        <f t="shared" si="87"/>
        <v>32</v>
      </c>
      <c r="E398" s="4">
        <f t="shared" si="93"/>
        <v>1220046.3512842122</v>
      </c>
      <c r="F398" s="4">
        <f t="shared" si="90"/>
        <v>1867537.7112604135</v>
      </c>
      <c r="G398" s="4">
        <f t="shared" si="95"/>
        <v>0</v>
      </c>
      <c r="H398" s="4">
        <f t="shared" si="96"/>
        <v>12948.261464738867</v>
      </c>
      <c r="I398" s="4">
        <f t="shared" si="94"/>
        <v>26.718570320273585</v>
      </c>
      <c r="J398" s="4">
        <f t="shared" si="101"/>
        <v>1880512.6912954724</v>
      </c>
      <c r="K398" s="4">
        <f t="shared" si="97"/>
        <v>-660466.3400112602</v>
      </c>
      <c r="L398" s="4">
        <f t="shared" si="91"/>
        <v>1220046.3512842122</v>
      </c>
      <c r="N398" s="22">
        <f t="shared" si="98"/>
        <v>844586.8182708438</v>
      </c>
      <c r="O398" s="22">
        <f t="shared" si="99"/>
        <v>-296632.49137703</v>
      </c>
      <c r="P398" s="22">
        <f t="shared" si="92"/>
        <v>547954.3268938139</v>
      </c>
    </row>
    <row r="399" spans="2:16" ht="12.75">
      <c r="B399">
        <f t="shared" si="89"/>
        <v>390</v>
      </c>
      <c r="C399" s="7">
        <f t="shared" si="100"/>
        <v>32.5</v>
      </c>
      <c r="D399">
        <f t="shared" si="87"/>
        <v>32</v>
      </c>
      <c r="E399" s="4">
        <f t="shared" si="93"/>
        <v>1223548.9807913282</v>
      </c>
      <c r="F399" s="4">
        <f t="shared" si="90"/>
        <v>1880512.6912954724</v>
      </c>
      <c r="G399" s="4">
        <f t="shared" si="95"/>
        <v>0</v>
      </c>
      <c r="H399" s="4">
        <f t="shared" si="96"/>
        <v>13038.221326315275</v>
      </c>
      <c r="I399" s="4">
        <f t="shared" si="94"/>
        <v>26.773606200497632</v>
      </c>
      <c r="J399" s="4">
        <f t="shared" si="101"/>
        <v>1893577.6862279882</v>
      </c>
      <c r="K399" s="4">
        <f t="shared" si="97"/>
        <v>-670028.70543666</v>
      </c>
      <c r="L399" s="4">
        <f t="shared" si="91"/>
        <v>1223548.9807913282</v>
      </c>
      <c r="N399" s="22">
        <f t="shared" si="98"/>
        <v>848706.448603607</v>
      </c>
      <c r="O399" s="22">
        <f t="shared" si="99"/>
        <v>-300308.6100926694</v>
      </c>
      <c r="P399" s="22">
        <f t="shared" si="92"/>
        <v>548397.8385109376</v>
      </c>
    </row>
    <row r="400" spans="2:16" ht="12.75">
      <c r="B400">
        <f t="shared" si="89"/>
        <v>391</v>
      </c>
      <c r="C400" s="7">
        <f t="shared" si="100"/>
        <v>32.583333333333336</v>
      </c>
      <c r="D400">
        <f t="shared" si="87"/>
        <v>32</v>
      </c>
      <c r="E400" s="4">
        <f t="shared" si="93"/>
        <v>1227061.6659930095</v>
      </c>
      <c r="F400" s="4">
        <f t="shared" si="90"/>
        <v>1893577.6862279882</v>
      </c>
      <c r="G400" s="4">
        <f t="shared" si="95"/>
        <v>0</v>
      </c>
      <c r="H400" s="4">
        <f t="shared" si="96"/>
        <v>13128.805291180717</v>
      </c>
      <c r="I400" s="4">
        <f t="shared" si="94"/>
        <v>26.828755445623905</v>
      </c>
      <c r="J400" s="4">
        <f t="shared" si="101"/>
        <v>1906733.3202746145</v>
      </c>
      <c r="K400" s="4">
        <f t="shared" si="97"/>
        <v>-679671.654281605</v>
      </c>
      <c r="L400" s="4">
        <f t="shared" si="91"/>
        <v>1227061.6659930095</v>
      </c>
      <c r="N400" s="22">
        <f t="shared" si="98"/>
        <v>852846.114672364</v>
      </c>
      <c r="O400" s="22">
        <f t="shared" si="99"/>
        <v>-304004.4055681164</v>
      </c>
      <c r="P400" s="22">
        <f t="shared" si="92"/>
        <v>548841.7091042476</v>
      </c>
    </row>
    <row r="401" spans="2:16" ht="12.75">
      <c r="B401">
        <f t="shared" si="89"/>
        <v>392</v>
      </c>
      <c r="C401" s="7">
        <f t="shared" si="100"/>
        <v>32.666666666666664</v>
      </c>
      <c r="D401">
        <f t="shared" si="87"/>
        <v>32</v>
      </c>
      <c r="E401" s="4">
        <f t="shared" si="93"/>
        <v>1230584.4357581367</v>
      </c>
      <c r="F401" s="4">
        <f t="shared" si="90"/>
        <v>1906733.3202746145</v>
      </c>
      <c r="G401" s="4">
        <f t="shared" si="95"/>
        <v>0</v>
      </c>
      <c r="H401" s="4">
        <f t="shared" si="96"/>
        <v>13220.017687237327</v>
      </c>
      <c r="I401" s="4">
        <f t="shared" si="94"/>
        <v>26.88401828916554</v>
      </c>
      <c r="J401" s="4">
        <f t="shared" si="101"/>
        <v>1919980.221980141</v>
      </c>
      <c r="K401" s="4">
        <f t="shared" si="97"/>
        <v>-689395.7862220043</v>
      </c>
      <c r="L401" s="4">
        <f t="shared" si="91"/>
        <v>1230584.4357581367</v>
      </c>
      <c r="N401" s="22">
        <f t="shared" si="98"/>
        <v>857005.9139204979</v>
      </c>
      <c r="O401" s="22">
        <f t="shared" si="99"/>
        <v>-307719.97495620034</v>
      </c>
      <c r="P401" s="22">
        <f t="shared" si="92"/>
        <v>549285.9389642975</v>
      </c>
    </row>
    <row r="402" spans="2:16" ht="12.75">
      <c r="B402">
        <f t="shared" si="89"/>
        <v>393</v>
      </c>
      <c r="C402" s="7">
        <f t="shared" si="100"/>
        <v>32.75</v>
      </c>
      <c r="D402">
        <f t="shared" si="87"/>
        <v>32</v>
      </c>
      <c r="E402" s="4">
        <f t="shared" si="93"/>
        <v>1234117.3190384705</v>
      </c>
      <c r="F402" s="4">
        <f t="shared" si="90"/>
        <v>1919980.221980141</v>
      </c>
      <c r="G402" s="4">
        <f t="shared" si="95"/>
        <v>0</v>
      </c>
      <c r="H402" s="4">
        <f t="shared" si="96"/>
        <v>13311.862872395644</v>
      </c>
      <c r="I402" s="4">
        <f t="shared" si="94"/>
        <v>26.939394965116684</v>
      </c>
      <c r="J402" s="4">
        <f t="shared" si="101"/>
        <v>1933319.0242475017</v>
      </c>
      <c r="K402" s="4">
        <f t="shared" si="97"/>
        <v>-699201.7052090312</v>
      </c>
      <c r="L402" s="4">
        <f t="shared" si="91"/>
        <v>1234117.3190384705</v>
      </c>
      <c r="N402" s="22">
        <f t="shared" si="98"/>
        <v>861185.9442653053</v>
      </c>
      <c r="O402" s="22">
        <f t="shared" si="99"/>
        <v>-311455.4158834292</v>
      </c>
      <c r="P402" s="22">
        <f t="shared" si="92"/>
        <v>549730.5283818762</v>
      </c>
    </row>
    <row r="403" spans="2:16" ht="12.75">
      <c r="B403">
        <f t="shared" si="89"/>
        <v>394</v>
      </c>
      <c r="C403" s="7">
        <f t="shared" si="100"/>
        <v>32.833333333333336</v>
      </c>
      <c r="D403">
        <f t="shared" si="87"/>
        <v>32</v>
      </c>
      <c r="E403" s="4">
        <f t="shared" si="93"/>
        <v>1237660.3448688884</v>
      </c>
      <c r="F403" s="4">
        <f t="shared" si="90"/>
        <v>1933319.0242475017</v>
      </c>
      <c r="G403" s="4">
        <f t="shared" si="95"/>
        <v>0</v>
      </c>
      <c r="H403" s="4">
        <f t="shared" si="96"/>
        <v>13404.345234782679</v>
      </c>
      <c r="I403" s="4">
        <f t="shared" si="94"/>
        <v>26.994885707953443</v>
      </c>
      <c r="J403" s="4">
        <f t="shared" si="101"/>
        <v>1946750.3643679924</v>
      </c>
      <c r="K403" s="4">
        <f t="shared" si="97"/>
        <v>-709090.019499104</v>
      </c>
      <c r="L403" s="4">
        <f t="shared" si="91"/>
        <v>1237660.3448688884</v>
      </c>
      <c r="N403" s="22">
        <f t="shared" si="98"/>
        <v>865386.3041003025</v>
      </c>
      <c r="O403" s="22">
        <f t="shared" si="99"/>
        <v>-315210.8264522949</v>
      </c>
      <c r="P403" s="22">
        <f t="shared" si="92"/>
        <v>550175.4776480077</v>
      </c>
    </row>
    <row r="404" spans="2:16" ht="12.75">
      <c r="B404">
        <f t="shared" si="89"/>
        <v>395</v>
      </c>
      <c r="C404" s="7">
        <f t="shared" si="100"/>
        <v>32.916666666666664</v>
      </c>
      <c r="D404">
        <f t="shared" si="87"/>
        <v>32</v>
      </c>
      <c r="E404" s="4">
        <f t="shared" si="93"/>
        <v>1241213.5423676241</v>
      </c>
      <c r="F404" s="4">
        <f t="shared" si="90"/>
        <v>1946750.3643679924</v>
      </c>
      <c r="G404" s="4">
        <f t="shared" si="95"/>
        <v>0</v>
      </c>
      <c r="H404" s="4">
        <f t="shared" si="96"/>
        <v>13497.469192951414</v>
      </c>
      <c r="I404" s="4">
        <f t="shared" si="94"/>
        <v>27.05049075263495</v>
      </c>
      <c r="J404" s="4">
        <f t="shared" si="101"/>
        <v>1960274.8840516964</v>
      </c>
      <c r="K404" s="4">
        <f t="shared" si="97"/>
        <v>-719061.3416840723</v>
      </c>
      <c r="L404" s="4">
        <f t="shared" si="91"/>
        <v>1241213.5423676241</v>
      </c>
      <c r="N404" s="22">
        <f t="shared" si="98"/>
        <v>869607.0922975395</v>
      </c>
      <c r="O404" s="22">
        <f t="shared" si="99"/>
        <v>-318986.30524358805</v>
      </c>
      <c r="P404" s="22">
        <f t="shared" si="92"/>
        <v>550620.7870539514</v>
      </c>
    </row>
    <row r="405" spans="2:16" ht="12.75">
      <c r="B405">
        <f t="shared" si="89"/>
        <v>396</v>
      </c>
      <c r="C405" s="7">
        <f t="shared" si="100"/>
        <v>33</v>
      </c>
      <c r="D405">
        <f t="shared" si="87"/>
        <v>33</v>
      </c>
      <c r="E405" s="4">
        <f t="shared" si="93"/>
        <v>1244776.9407365082</v>
      </c>
      <c r="F405" s="4">
        <f t="shared" si="90"/>
        <v>1960274.8840516964</v>
      </c>
      <c r="G405" s="4">
        <f t="shared" si="95"/>
        <v>0</v>
      </c>
      <c r="H405" s="4">
        <f t="shared" si="96"/>
        <v>13591.239196091761</v>
      </c>
      <c r="I405" s="4">
        <f t="shared" si="94"/>
        <v>27.10621033460427</v>
      </c>
      <c r="J405" s="4">
        <f t="shared" si="101"/>
        <v>1973893.2294581227</v>
      </c>
      <c r="K405" s="4">
        <f t="shared" si="97"/>
        <v>-729116.2887216145</v>
      </c>
      <c r="L405" s="4">
        <f t="shared" si="91"/>
        <v>1244776.9407365082</v>
      </c>
      <c r="N405" s="22">
        <f t="shared" si="98"/>
        <v>873848.4082099292</v>
      </c>
      <c r="O405" s="22">
        <f t="shared" si="99"/>
        <v>-322781.9513187257</v>
      </c>
      <c r="P405" s="22">
        <f t="shared" si="92"/>
        <v>551066.4568912035</v>
      </c>
    </row>
    <row r="406" spans="2:16" ht="12.75">
      <c r="B406">
        <f t="shared" si="89"/>
        <v>397</v>
      </c>
      <c r="C406" s="7">
        <f t="shared" si="100"/>
        <v>33.083333333333336</v>
      </c>
      <c r="D406">
        <f t="shared" si="87"/>
        <v>33</v>
      </c>
      <c r="E406" s="4">
        <f aca="true" t="shared" si="102" ref="E406:E432">Propvalyr0*(1+Houseinfmth)^(B406)</f>
        <v>1248350.5692612045</v>
      </c>
      <c r="F406" s="4">
        <f t="shared" si="90"/>
        <v>1973893.2294581227</v>
      </c>
      <c r="G406" s="4">
        <f t="shared" si="95"/>
        <v>0</v>
      </c>
      <c r="H406" s="4">
        <f t="shared" si="96"/>
        <v>13685.659724242983</v>
      </c>
      <c r="I406" s="4">
        <f aca="true" t="shared" si="103" ref="I406:I432">Monthfee*(1+CPImth)^B406</f>
        <v>27.162044689789468</v>
      </c>
      <c r="J406" s="4">
        <f t="shared" si="101"/>
        <v>1987606.0512270555</v>
      </c>
      <c r="K406" s="4">
        <f t="shared" si="97"/>
        <v>-739255.481965851</v>
      </c>
      <c r="L406" s="4">
        <f t="shared" si="91"/>
        <v>1248350.5692612045</v>
      </c>
      <c r="N406" s="22">
        <f t="shared" si="98"/>
        <v>878110.3516735851</v>
      </c>
      <c r="O406" s="22">
        <f t="shared" si="99"/>
        <v>-326597.8642220904</v>
      </c>
      <c r="P406" s="22">
        <f t="shared" si="92"/>
        <v>551512.4874514947</v>
      </c>
    </row>
    <row r="407" spans="2:16" ht="12.75">
      <c r="B407">
        <f t="shared" si="89"/>
        <v>398</v>
      </c>
      <c r="C407" s="7">
        <f t="shared" si="100"/>
        <v>33.166666666666664</v>
      </c>
      <c r="D407">
        <f aca="true" t="shared" si="104" ref="D407:D432">INT(C407)</f>
        <v>33</v>
      </c>
      <c r="E407" s="4">
        <f t="shared" si="102"/>
        <v>1251934.4573114554</v>
      </c>
      <c r="F407" s="4">
        <f t="shared" si="90"/>
        <v>1987606.0512270555</v>
      </c>
      <c r="G407" s="4">
        <f t="shared" si="95"/>
        <v>0</v>
      </c>
      <c r="H407" s="4">
        <f t="shared" si="96"/>
        <v>13780.735288507583</v>
      </c>
      <c r="I407" s="4">
        <f t="shared" si="103"/>
        <v>27.21799405460459</v>
      </c>
      <c r="J407" s="4">
        <f t="shared" si="101"/>
        <v>2001414.0045096176</v>
      </c>
      <c r="K407" s="4">
        <f t="shared" si="97"/>
        <v>-749479.5471981622</v>
      </c>
      <c r="L407" s="4">
        <f t="shared" si="91"/>
        <v>1251934.4573114554</v>
      </c>
      <c r="N407" s="22">
        <f t="shared" si="98"/>
        <v>882393.0230101713</v>
      </c>
      <c r="O407" s="22">
        <f t="shared" si="99"/>
        <v>-330434.1439833783</v>
      </c>
      <c r="P407" s="22">
        <f t="shared" si="92"/>
        <v>551958.879026793</v>
      </c>
    </row>
    <row r="408" spans="2:16" ht="12.75">
      <c r="B408">
        <f t="shared" si="89"/>
        <v>399</v>
      </c>
      <c r="C408" s="7">
        <f t="shared" si="100"/>
        <v>33.25</v>
      </c>
      <c r="D408">
        <f t="shared" si="104"/>
        <v>33</v>
      </c>
      <c r="E408" s="4">
        <f t="shared" si="102"/>
        <v>1255528.6343413186</v>
      </c>
      <c r="F408" s="4">
        <f t="shared" si="90"/>
        <v>2001414.0045096176</v>
      </c>
      <c r="G408" s="4">
        <f t="shared" si="95"/>
        <v>0</v>
      </c>
      <c r="H408" s="4">
        <f t="shared" si="96"/>
        <v>13876.470431266682</v>
      </c>
      <c r="I408" s="4">
        <f t="shared" si="103"/>
        <v>27.27405866595063</v>
      </c>
      <c r="J408" s="4">
        <f t="shared" si="101"/>
        <v>2015317.74899955</v>
      </c>
      <c r="K408" s="4">
        <f t="shared" si="97"/>
        <v>-759789.1146582314</v>
      </c>
      <c r="L408" s="4">
        <f t="shared" si="91"/>
        <v>1255528.6343413186</v>
      </c>
      <c r="N408" s="22">
        <f t="shared" si="98"/>
        <v>886696.5230292644</v>
      </c>
      <c r="O408" s="22">
        <f t="shared" si="99"/>
        <v>-334290.8911199627</v>
      </c>
      <c r="P408" s="22">
        <f t="shared" si="92"/>
        <v>552405.6319093017</v>
      </c>
    </row>
    <row r="409" spans="2:16" ht="12.75">
      <c r="B409">
        <f t="shared" si="89"/>
        <v>400</v>
      </c>
      <c r="C409" s="7">
        <f t="shared" si="100"/>
        <v>33.333333333333336</v>
      </c>
      <c r="D409">
        <f t="shared" si="104"/>
        <v>33</v>
      </c>
      <c r="E409" s="4">
        <f t="shared" si="102"/>
        <v>1259133.129889413</v>
      </c>
      <c r="F409" s="4">
        <f t="shared" si="90"/>
        <v>2015317.74899955</v>
      </c>
      <c r="G409" s="4">
        <f t="shared" si="95"/>
        <v>0</v>
      </c>
      <c r="H409" s="4">
        <f t="shared" si="96"/>
        <v>13972.869726396879</v>
      </c>
      <c r="I409" s="4">
        <f t="shared" si="103"/>
        <v>27.33023876121657</v>
      </c>
      <c r="J409" s="4">
        <f t="shared" si="101"/>
        <v>2029317.948964708</v>
      </c>
      <c r="K409" s="4">
        <f t="shared" si="97"/>
        <v>-770184.819075295</v>
      </c>
      <c r="L409" s="4">
        <f t="shared" si="91"/>
        <v>1259133.129889413</v>
      </c>
      <c r="N409" s="22">
        <f t="shared" si="98"/>
        <v>891020.9530307266</v>
      </c>
      <c r="O409" s="22">
        <f t="shared" si="99"/>
        <v>-338168.2066392652</v>
      </c>
      <c r="P409" s="22">
        <f t="shared" si="92"/>
        <v>552852.7463914615</v>
      </c>
    </row>
    <row r="410" spans="2:16" ht="12.75">
      <c r="B410">
        <f t="shared" si="89"/>
        <v>401</v>
      </c>
      <c r="C410" s="7">
        <f t="shared" si="100"/>
        <v>33.416666666666664</v>
      </c>
      <c r="D410">
        <f t="shared" si="104"/>
        <v>33</v>
      </c>
      <c r="E410" s="4">
        <f t="shared" si="102"/>
        <v>1262747.9735791595</v>
      </c>
      <c r="F410" s="4">
        <f t="shared" si="90"/>
        <v>2029317.948964708</v>
      </c>
      <c r="G410" s="4">
        <f t="shared" si="95"/>
        <v>0</v>
      </c>
      <c r="H410" s="4">
        <f t="shared" si="96"/>
        <v>14069.937779488642</v>
      </c>
      <c r="I410" s="4">
        <f t="shared" si="103"/>
        <v>27.38653457828039</v>
      </c>
      <c r="J410" s="4">
        <f t="shared" si="101"/>
        <v>2043415.273278775</v>
      </c>
      <c r="K410" s="4">
        <f t="shared" si="97"/>
        <v>-780667.2996996155</v>
      </c>
      <c r="L410" s="4">
        <f t="shared" si="91"/>
        <v>1262747.9735791595</v>
      </c>
      <c r="N410" s="22">
        <f t="shared" si="98"/>
        <v>895366.4148070894</v>
      </c>
      <c r="O410" s="22">
        <f t="shared" si="99"/>
        <v>-342066.19204114017</v>
      </c>
      <c r="P410" s="22">
        <f t="shared" si="92"/>
        <v>553300.2227659492</v>
      </c>
    </row>
    <row r="411" spans="2:16" ht="12.75">
      <c r="B411">
        <f t="shared" si="89"/>
        <v>402</v>
      </c>
      <c r="C411" s="7">
        <f t="shared" si="100"/>
        <v>33.5</v>
      </c>
      <c r="D411">
        <f t="shared" si="104"/>
        <v>33</v>
      </c>
      <c r="E411" s="4">
        <f t="shared" si="102"/>
        <v>1266373.1951190245</v>
      </c>
      <c r="F411" s="4">
        <f t="shared" si="90"/>
        <v>2043415.273278775</v>
      </c>
      <c r="G411" s="4">
        <f t="shared" si="95"/>
        <v>0</v>
      </c>
      <c r="H411" s="4">
        <f t="shared" si="96"/>
        <v>14167.679228066172</v>
      </c>
      <c r="I411" s="4">
        <f t="shared" si="103"/>
        <v>27.44294635551003</v>
      </c>
      <c r="J411" s="4">
        <f t="shared" si="101"/>
        <v>2057610.3954531967</v>
      </c>
      <c r="K411" s="4">
        <f t="shared" si="97"/>
        <v>-791237.2003341722</v>
      </c>
      <c r="L411" s="4">
        <f t="shared" si="91"/>
        <v>1266373.1951190245</v>
      </c>
      <c r="N411" s="22">
        <f t="shared" si="98"/>
        <v>899733.0106459507</v>
      </c>
      <c r="O411" s="22">
        <f t="shared" si="99"/>
        <v>-345984.94932027144</v>
      </c>
      <c r="P411" s="22">
        <f t="shared" si="92"/>
        <v>553748.0613256793</v>
      </c>
    </row>
    <row r="412" spans="2:16" ht="12.75">
      <c r="B412">
        <f t="shared" si="89"/>
        <v>403</v>
      </c>
      <c r="C412" s="7">
        <f t="shared" si="100"/>
        <v>33.583333333333336</v>
      </c>
      <c r="D412">
        <f t="shared" si="104"/>
        <v>33</v>
      </c>
      <c r="E412" s="4">
        <f t="shared" si="102"/>
        <v>1270008.8243027646</v>
      </c>
      <c r="F412" s="4">
        <f t="shared" si="90"/>
        <v>2057610.3954531967</v>
      </c>
      <c r="G412" s="4">
        <f t="shared" si="95"/>
        <v>0</v>
      </c>
      <c r="H412" s="4">
        <f t="shared" si="96"/>
        <v>14266.09874180883</v>
      </c>
      <c r="I412" s="4">
        <f t="shared" si="103"/>
        <v>27.49947433176446</v>
      </c>
      <c r="J412" s="4">
        <f t="shared" si="101"/>
        <v>2071903.9936693374</v>
      </c>
      <c r="K412" s="4">
        <f t="shared" si="97"/>
        <v>-801895.1693665728</v>
      </c>
      <c r="L412" s="4">
        <f t="shared" si="91"/>
        <v>1270008.8243027646</v>
      </c>
      <c r="N412" s="22">
        <f t="shared" si="98"/>
        <v>904120.843332381</v>
      </c>
      <c r="O412" s="22">
        <f t="shared" si="99"/>
        <v>-349924.580968579</v>
      </c>
      <c r="P412" s="22">
        <f t="shared" si="92"/>
        <v>554196.262363802</v>
      </c>
    </row>
    <row r="413" spans="2:16" ht="12.75">
      <c r="B413">
        <f t="shared" si="89"/>
        <v>404</v>
      </c>
      <c r="C413" s="7">
        <f t="shared" si="100"/>
        <v>33.666666666666664</v>
      </c>
      <c r="D413">
        <f t="shared" si="104"/>
        <v>33</v>
      </c>
      <c r="E413" s="4">
        <f t="shared" si="102"/>
        <v>1273654.8910096716</v>
      </c>
      <c r="F413" s="4">
        <f t="shared" si="90"/>
        <v>2071903.9936693374</v>
      </c>
      <c r="G413" s="4">
        <f t="shared" si="95"/>
        <v>0</v>
      </c>
      <c r="H413" s="4">
        <f t="shared" si="96"/>
        <v>14365.201022774072</v>
      </c>
      <c r="I413" s="4">
        <f t="shared" si="103"/>
        <v>27.556118746394645</v>
      </c>
      <c r="J413" s="4">
        <f t="shared" si="101"/>
        <v>2086296.7508108576</v>
      </c>
      <c r="K413" s="4">
        <f t="shared" si="97"/>
        <v>-812641.859801186</v>
      </c>
      <c r="L413" s="4">
        <f t="shared" si="91"/>
        <v>1273654.8910096716</v>
      </c>
      <c r="N413" s="22">
        <f t="shared" si="98"/>
        <v>908530.0161513444</v>
      </c>
      <c r="O413" s="22">
        <f t="shared" si="99"/>
        <v>-353885.1899776384</v>
      </c>
      <c r="P413" s="22">
        <f t="shared" si="92"/>
        <v>554644.826173706</v>
      </c>
    </row>
    <row r="414" spans="2:16" ht="12.75">
      <c r="B414">
        <f t="shared" si="89"/>
        <v>405</v>
      </c>
      <c r="C414" s="7">
        <f t="shared" si="100"/>
        <v>33.75</v>
      </c>
      <c r="D414">
        <f t="shared" si="104"/>
        <v>33</v>
      </c>
      <c r="E414" s="4">
        <f t="shared" si="102"/>
        <v>1277311.4252048167</v>
      </c>
      <c r="F414" s="4">
        <f t="shared" si="90"/>
        <v>2086296.7508108576</v>
      </c>
      <c r="G414" s="4">
        <f t="shared" si="95"/>
        <v>0</v>
      </c>
      <c r="H414" s="4">
        <f t="shared" si="96"/>
        <v>14464.990805621945</v>
      </c>
      <c r="I414" s="4">
        <f t="shared" si="103"/>
        <v>27.612879839244556</v>
      </c>
      <c r="J414" s="4">
        <f t="shared" si="101"/>
        <v>2100789.354496319</v>
      </c>
      <c r="K414" s="4">
        <f t="shared" si="97"/>
        <v>-823477.9292915021</v>
      </c>
      <c r="L414" s="4">
        <f t="shared" si="91"/>
        <v>1277311.4252048167</v>
      </c>
      <c r="N414" s="22">
        <f t="shared" si="98"/>
        <v>912960.6328901302</v>
      </c>
      <c r="O414" s="22">
        <f t="shared" si="99"/>
        <v>-357866.87984111306</v>
      </c>
      <c r="P414" s="22">
        <f t="shared" si="92"/>
        <v>555093.7530490172</v>
      </c>
    </row>
    <row r="415" spans="2:16" ht="12.75">
      <c r="B415">
        <f t="shared" si="89"/>
        <v>406</v>
      </c>
      <c r="C415" s="7">
        <f t="shared" si="100"/>
        <v>33.833333333333336</v>
      </c>
      <c r="D415">
        <f t="shared" si="104"/>
        <v>33</v>
      </c>
      <c r="E415" s="4">
        <f t="shared" si="102"/>
        <v>1280978.4569392991</v>
      </c>
      <c r="F415" s="4">
        <f t="shared" si="90"/>
        <v>2100789.354496319</v>
      </c>
      <c r="G415" s="4">
        <f t="shared" si="95"/>
        <v>0</v>
      </c>
      <c r="H415" s="4">
        <f t="shared" si="96"/>
        <v>14565.472857841143</v>
      </c>
      <c r="I415" s="4">
        <f t="shared" si="103"/>
        <v>27.66975785065224</v>
      </c>
      <c r="J415" s="4">
        <f t="shared" si="101"/>
        <v>2115382.4971120106</v>
      </c>
      <c r="K415" s="4">
        <f t="shared" si="97"/>
        <v>-834404.0401727115</v>
      </c>
      <c r="L415" s="4">
        <f t="shared" si="91"/>
        <v>1280978.4569392991</v>
      </c>
      <c r="N415" s="22">
        <f t="shared" si="98"/>
        <v>917412.7978407933</v>
      </c>
      <c r="O415" s="22">
        <f t="shared" si="99"/>
        <v>-361869.7545571947</v>
      </c>
      <c r="P415" s="22">
        <f t="shared" si="92"/>
        <v>555543.0432835985</v>
      </c>
    </row>
    <row r="416" spans="2:16" ht="12.75">
      <c r="B416">
        <f t="shared" si="89"/>
        <v>407</v>
      </c>
      <c r="C416" s="7">
        <f t="shared" si="100"/>
        <v>33.916666666666664</v>
      </c>
      <c r="D416">
        <f t="shared" si="104"/>
        <v>33</v>
      </c>
      <c r="E416" s="4">
        <f t="shared" si="102"/>
        <v>1284656.0163504912</v>
      </c>
      <c r="F416" s="4">
        <f t="shared" si="90"/>
        <v>2115382.4971120106</v>
      </c>
      <c r="G416" s="4">
        <f t="shared" si="95"/>
        <v>0</v>
      </c>
      <c r="H416" s="4">
        <f t="shared" si="96"/>
        <v>14666.651979976607</v>
      </c>
      <c r="I416" s="4">
        <f t="shared" si="103"/>
        <v>27.726753021450786</v>
      </c>
      <c r="J416" s="4">
        <f t="shared" si="101"/>
        <v>2130076.875845009</v>
      </c>
      <c r="K416" s="4">
        <f t="shared" si="97"/>
        <v>-845420.8594945178</v>
      </c>
      <c r="L416" s="4">
        <f t="shared" si="91"/>
        <v>1284656.0163504912</v>
      </c>
      <c r="N416" s="22">
        <f t="shared" si="98"/>
        <v>921886.6158026118</v>
      </c>
      <c r="O416" s="22">
        <f t="shared" si="99"/>
        <v>-365893.9186310601</v>
      </c>
      <c r="P416" s="22">
        <f t="shared" si="92"/>
        <v>555992.6971715516</v>
      </c>
    </row>
    <row r="417" spans="2:16" ht="12.75">
      <c r="B417">
        <f t="shared" si="89"/>
        <v>408</v>
      </c>
      <c r="C417" s="7">
        <f t="shared" si="100"/>
        <v>34</v>
      </c>
      <c r="D417">
        <f t="shared" si="104"/>
        <v>34</v>
      </c>
      <c r="E417" s="4">
        <f t="shared" si="102"/>
        <v>1288344.1336622855</v>
      </c>
      <c r="F417" s="4">
        <f t="shared" si="90"/>
        <v>2130076.875845009</v>
      </c>
      <c r="G417" s="4">
        <f t="shared" si="95"/>
        <v>0</v>
      </c>
      <c r="H417" s="4">
        <f t="shared" si="96"/>
        <v>14768.533005858728</v>
      </c>
      <c r="I417" s="4">
        <f t="shared" si="103"/>
        <v>27.783865592969335</v>
      </c>
      <c r="J417" s="4">
        <f t="shared" si="101"/>
        <v>2144873.1927164607</v>
      </c>
      <c r="K417" s="4">
        <f t="shared" si="97"/>
        <v>-856529.0590541752</v>
      </c>
      <c r="L417" s="4">
        <f t="shared" si="91"/>
        <v>1288344.1336622855</v>
      </c>
      <c r="N417" s="22">
        <f t="shared" si="98"/>
        <v>926382.1920845532</v>
      </c>
      <c r="O417" s="22">
        <f t="shared" si="99"/>
        <v>-369939.47707733733</v>
      </c>
      <c r="P417" s="22">
        <f t="shared" si="92"/>
        <v>556442.7150072159</v>
      </c>
    </row>
    <row r="418" spans="2:16" ht="12.75">
      <c r="B418">
        <f t="shared" si="89"/>
        <v>409</v>
      </c>
      <c r="C418" s="7">
        <f t="shared" si="100"/>
        <v>34.083333333333336</v>
      </c>
      <c r="D418">
        <f t="shared" si="104"/>
        <v>34</v>
      </c>
      <c r="E418" s="4">
        <f t="shared" si="102"/>
        <v>1292042.8391853466</v>
      </c>
      <c r="F418" s="4">
        <f t="shared" si="90"/>
        <v>2144873.1927164607</v>
      </c>
      <c r="G418" s="4">
        <f t="shared" si="95"/>
        <v>0</v>
      </c>
      <c r="H418" s="4">
        <f t="shared" si="96"/>
        <v>14871.120802834126</v>
      </c>
      <c r="I418" s="4">
        <f t="shared" si="103"/>
        <v>27.84109580703418</v>
      </c>
      <c r="J418" s="4">
        <f t="shared" si="101"/>
        <v>2159772.154615102</v>
      </c>
      <c r="K418" s="4">
        <f t="shared" si="97"/>
        <v>-867729.3154297553</v>
      </c>
      <c r="L418" s="4">
        <f t="shared" si="91"/>
        <v>1292042.8391853466</v>
      </c>
      <c r="N418" s="22">
        <f t="shared" si="98"/>
        <v>930899.6325077517</v>
      </c>
      <c r="O418" s="22">
        <f t="shared" si="99"/>
        <v>-374006.5354225833</v>
      </c>
      <c r="P418" s="22">
        <f t="shared" si="92"/>
        <v>556893.0970851684</v>
      </c>
    </row>
    <row r="419" spans="2:16" ht="12.75">
      <c r="B419">
        <f t="shared" si="89"/>
        <v>410</v>
      </c>
      <c r="C419" s="7">
        <f t="shared" si="100"/>
        <v>34.166666666666664</v>
      </c>
      <c r="D419">
        <f t="shared" si="104"/>
        <v>34</v>
      </c>
      <c r="E419" s="4">
        <f t="shared" si="102"/>
        <v>1295752.163317356</v>
      </c>
      <c r="F419" s="4">
        <f t="shared" si="90"/>
        <v>2159772.154615102</v>
      </c>
      <c r="G419" s="4">
        <f t="shared" si="95"/>
        <v>0</v>
      </c>
      <c r="H419" s="4">
        <f t="shared" si="96"/>
        <v>14974.420271998039</v>
      </c>
      <c r="I419" s="4">
        <f t="shared" si="103"/>
        <v>27.898443905969668</v>
      </c>
      <c r="J419" s="4">
        <f t="shared" si="101"/>
        <v>2174774.473331006</v>
      </c>
      <c r="K419" s="4">
        <f t="shared" si="97"/>
        <v>-879022.3100136498</v>
      </c>
      <c r="L419" s="4">
        <f t="shared" si="91"/>
        <v>1295752.163317356</v>
      </c>
      <c r="N419" s="22">
        <f t="shared" si="98"/>
        <v>935439.043408002</v>
      </c>
      <c r="O419" s="22">
        <f t="shared" si="99"/>
        <v>-378095.1997077763</v>
      </c>
      <c r="P419" s="22">
        <f t="shared" si="92"/>
        <v>557343.8437002257</v>
      </c>
    </row>
    <row r="420" spans="2:16" ht="12.75">
      <c r="B420">
        <f t="shared" si="89"/>
        <v>411</v>
      </c>
      <c r="C420" s="7">
        <f t="shared" si="100"/>
        <v>34.25</v>
      </c>
      <c r="D420">
        <f t="shared" si="104"/>
        <v>34</v>
      </c>
      <c r="E420" s="4">
        <f t="shared" si="102"/>
        <v>1299472.1365432644</v>
      </c>
      <c r="F420" s="4">
        <f t="shared" si="90"/>
        <v>2174774.473331006</v>
      </c>
      <c r="G420" s="4">
        <f t="shared" si="95"/>
        <v>0</v>
      </c>
      <c r="H420" s="4">
        <f t="shared" si="96"/>
        <v>15078.436348428306</v>
      </c>
      <c r="I420" s="4">
        <f t="shared" si="103"/>
        <v>27.955910132599357</v>
      </c>
      <c r="J420" s="4">
        <f t="shared" si="101"/>
        <v>2189880.865589567</v>
      </c>
      <c r="K420" s="4">
        <f t="shared" si="97"/>
        <v>-890408.7290463026</v>
      </c>
      <c r="L420" s="4">
        <f t="shared" si="91"/>
        <v>1299472.1365432644</v>
      </c>
      <c r="N420" s="22">
        <f t="shared" si="98"/>
        <v>940000.5316382597</v>
      </c>
      <c r="O420" s="22">
        <f t="shared" si="99"/>
        <v>-382205.5764908178</v>
      </c>
      <c r="P420" s="22">
        <f t="shared" si="92"/>
        <v>557794.9551474418</v>
      </c>
    </row>
    <row r="421" spans="2:16" ht="12.75">
      <c r="B421">
        <f t="shared" si="89"/>
        <v>412</v>
      </c>
      <c r="C421" s="7">
        <f t="shared" si="100"/>
        <v>34.333333333333336</v>
      </c>
      <c r="D421">
        <f t="shared" si="104"/>
        <v>34</v>
      </c>
      <c r="E421" s="4">
        <f t="shared" si="102"/>
        <v>1303202.7894355424</v>
      </c>
      <c r="F421" s="4">
        <f t="shared" si="90"/>
        <v>2189880.865589567</v>
      </c>
      <c r="G421" s="4">
        <f t="shared" si="95"/>
        <v>0</v>
      </c>
      <c r="H421" s="4">
        <f t="shared" si="96"/>
        <v>15183.174001420997</v>
      </c>
      <c r="I421" s="4">
        <f t="shared" si="103"/>
        <v>28.013494730246954</v>
      </c>
      <c r="J421" s="4">
        <f t="shared" si="101"/>
        <v>2205092.0530857183</v>
      </c>
      <c r="K421" s="4">
        <f t="shared" si="97"/>
        <v>-901889.2636501759</v>
      </c>
      <c r="L421" s="4">
        <f t="shared" si="91"/>
        <v>1303202.7894355424</v>
      </c>
      <c r="N421" s="22">
        <f t="shared" si="98"/>
        <v>944584.2045711571</v>
      </c>
      <c r="O421" s="22">
        <f t="shared" si="99"/>
        <v>-386337.77284904657</v>
      </c>
      <c r="P421" s="22">
        <f t="shared" si="92"/>
        <v>558246.4317221106</v>
      </c>
    </row>
    <row r="422" spans="2:16" ht="12.75">
      <c r="B422">
        <f t="shared" si="89"/>
        <v>413</v>
      </c>
      <c r="C422" s="7">
        <f t="shared" si="100"/>
        <v>34.416666666666664</v>
      </c>
      <c r="D422">
        <f t="shared" si="104"/>
        <v>34</v>
      </c>
      <c r="E422" s="4">
        <f t="shared" si="102"/>
        <v>1306944.1526544297</v>
      </c>
      <c r="F422" s="4">
        <f t="shared" si="90"/>
        <v>2205092.0530857183</v>
      </c>
      <c r="G422" s="4">
        <f t="shared" si="95"/>
        <v>0</v>
      </c>
      <c r="H422" s="4">
        <f t="shared" si="96"/>
        <v>15288.638234727647</v>
      </c>
      <c r="I422" s="4">
        <f t="shared" si="103"/>
        <v>28.071197942737363</v>
      </c>
      <c r="J422" s="4">
        <f t="shared" si="101"/>
        <v>2220408.7625183887</v>
      </c>
      <c r="K422" s="4">
        <f t="shared" si="97"/>
        <v>-913464.609863959</v>
      </c>
      <c r="L422" s="4">
        <f t="shared" si="91"/>
        <v>1306944.1526544297</v>
      </c>
      <c r="N422" s="22">
        <f t="shared" si="98"/>
        <v>949190.1701015325</v>
      </c>
      <c r="O422" s="22">
        <f t="shared" si="99"/>
        <v>-390491.8963817684</v>
      </c>
      <c r="P422" s="22">
        <f t="shared" si="92"/>
        <v>558698.2737197641</v>
      </c>
    </row>
    <row r="423" spans="2:16" ht="12.75">
      <c r="B423">
        <f t="shared" si="89"/>
        <v>414</v>
      </c>
      <c r="C423" s="7">
        <f t="shared" si="100"/>
        <v>34.5</v>
      </c>
      <c r="D423">
        <f t="shared" si="104"/>
        <v>34</v>
      </c>
      <c r="E423" s="4">
        <f t="shared" si="102"/>
        <v>1310696.2569481903</v>
      </c>
      <c r="F423" s="4">
        <f t="shared" si="90"/>
        <v>2220408.7625183887</v>
      </c>
      <c r="G423" s="4">
        <f t="shared" si="95"/>
        <v>0</v>
      </c>
      <c r="H423" s="4">
        <f t="shared" si="96"/>
        <v>15394.83408679416</v>
      </c>
      <c r="I423" s="4">
        <f t="shared" si="103"/>
        <v>28.129020014397746</v>
      </c>
      <c r="J423" s="4">
        <f t="shared" si="101"/>
        <v>2235831.725625197</v>
      </c>
      <c r="K423" s="4">
        <f t="shared" si="97"/>
        <v>-925135.4686770067</v>
      </c>
      <c r="L423" s="4">
        <f t="shared" si="91"/>
        <v>1310696.2569481903</v>
      </c>
      <c r="N423" s="22">
        <f t="shared" si="98"/>
        <v>953818.5366489671</v>
      </c>
      <c r="O423" s="22">
        <f t="shared" si="99"/>
        <v>-394668.0552127927</v>
      </c>
      <c r="P423" s="22">
        <f t="shared" si="92"/>
        <v>559150.4814361744</v>
      </c>
    </row>
    <row r="424" spans="2:16" ht="12.75">
      <c r="B424">
        <f t="shared" si="89"/>
        <v>415</v>
      </c>
      <c r="C424" s="7">
        <f t="shared" si="100"/>
        <v>34.583333333333336</v>
      </c>
      <c r="D424">
        <f t="shared" si="104"/>
        <v>34</v>
      </c>
      <c r="E424" s="4">
        <f t="shared" si="102"/>
        <v>1314459.1331533615</v>
      </c>
      <c r="F424" s="4">
        <f t="shared" si="90"/>
        <v>2235831.725625197</v>
      </c>
      <c r="G424" s="4">
        <f t="shared" si="95"/>
        <v>0</v>
      </c>
      <c r="H424" s="4">
        <f t="shared" si="96"/>
        <v>15501.766631001365</v>
      </c>
      <c r="I424" s="4">
        <f t="shared" si="103"/>
        <v>28.18696119005854</v>
      </c>
      <c r="J424" s="4">
        <f t="shared" si="101"/>
        <v>2251361.679217388</v>
      </c>
      <c r="K424" s="4">
        <f t="shared" si="97"/>
        <v>-936902.5460640264</v>
      </c>
      <c r="L424" s="4">
        <f t="shared" si="91"/>
        <v>1314459.1331533615</v>
      </c>
      <c r="N424" s="22">
        <f t="shared" si="98"/>
        <v>958469.4131603389</v>
      </c>
      <c r="O424" s="22">
        <f t="shared" si="99"/>
        <v>-398866.3579929869</v>
      </c>
      <c r="P424" s="22">
        <f t="shared" si="92"/>
        <v>559603.055167352</v>
      </c>
    </row>
    <row r="425" spans="2:16" ht="12.75">
      <c r="B425">
        <f t="shared" si="89"/>
        <v>416</v>
      </c>
      <c r="C425" s="7">
        <f t="shared" si="100"/>
        <v>34.666666666666664</v>
      </c>
      <c r="D425">
        <f t="shared" si="104"/>
        <v>34</v>
      </c>
      <c r="E425" s="4">
        <f t="shared" si="102"/>
        <v>1318232.8121950098</v>
      </c>
      <c r="F425" s="4">
        <f t="shared" si="90"/>
        <v>2251361.679217388</v>
      </c>
      <c r="G425" s="4">
        <f t="shared" si="95"/>
        <v>0</v>
      </c>
      <c r="H425" s="4">
        <f t="shared" si="96"/>
        <v>15609.440975907222</v>
      </c>
      <c r="I425" s="4">
        <f t="shared" si="103"/>
        <v>28.245021715054463</v>
      </c>
      <c r="J425" s="4">
        <f t="shared" si="101"/>
        <v>2266999.36521501</v>
      </c>
      <c r="K425" s="4">
        <f t="shared" si="97"/>
        <v>-948766.5530200002</v>
      </c>
      <c r="L425" s="4">
        <f t="shared" si="91"/>
        <v>1318232.8121950098</v>
      </c>
      <c r="N425" s="22">
        <f t="shared" si="98"/>
        <v>963142.9091123878</v>
      </c>
      <c r="O425" s="22">
        <f t="shared" si="99"/>
        <v>-403086.91390283994</v>
      </c>
      <c r="P425" s="22">
        <f t="shared" si="92"/>
        <v>560055.9952095479</v>
      </c>
    </row>
    <row r="426" spans="2:16" ht="12.75">
      <c r="B426">
        <f aca="true" t="shared" si="105" ref="B426:B432">1+B425</f>
        <v>417</v>
      </c>
      <c r="C426" s="7">
        <f t="shared" si="100"/>
        <v>34.75</v>
      </c>
      <c r="D426">
        <f t="shared" si="104"/>
        <v>34</v>
      </c>
      <c r="E426" s="4">
        <f t="shared" si="102"/>
        <v>1322017.325086985</v>
      </c>
      <c r="F426" s="4">
        <f aca="true" t="shared" si="106" ref="F426:F432">J425</f>
        <v>2266999.36521501</v>
      </c>
      <c r="G426" s="4">
        <f t="shared" si="95"/>
        <v>0</v>
      </c>
      <c r="H426" s="4">
        <f t="shared" si="96"/>
        <v>15717.862265490736</v>
      </c>
      <c r="I426" s="4">
        <f t="shared" si="103"/>
        <v>28.303201835225625</v>
      </c>
      <c r="J426" s="4">
        <f t="shared" si="101"/>
        <v>2282745.530682336</v>
      </c>
      <c r="K426" s="4">
        <f t="shared" si="97"/>
        <v>-960728.205595351</v>
      </c>
      <c r="L426" s="4">
        <f aca="true" t="shared" si="107" ref="L426:L432">J426+K426</f>
        <v>1322017.325086985</v>
      </c>
      <c r="N426" s="22">
        <f t="shared" si="98"/>
        <v>967839.13451429</v>
      </c>
      <c r="O426" s="22">
        <f t="shared" si="99"/>
        <v>-407329.8326550378</v>
      </c>
      <c r="P426" s="22">
        <f aca="true" t="shared" si="108" ref="P426:P432">N426+O426</f>
        <v>560509.3018592522</v>
      </c>
    </row>
    <row r="427" spans="2:16" ht="12.75">
      <c r="B427">
        <f t="shared" si="105"/>
        <v>418</v>
      </c>
      <c r="C427" s="7">
        <f t="shared" si="100"/>
        <v>34.833333333333336</v>
      </c>
      <c r="D427">
        <f t="shared" si="104"/>
        <v>34</v>
      </c>
      <c r="E427" s="4">
        <f t="shared" si="102"/>
        <v>1325812.7029321746</v>
      </c>
      <c r="F427" s="4">
        <f t="shared" si="106"/>
        <v>2282745.530682336</v>
      </c>
      <c r="G427" s="4">
        <f t="shared" si="95"/>
        <v>0</v>
      </c>
      <c r="H427" s="4">
        <f t="shared" si="96"/>
        <v>15827.03567939753</v>
      </c>
      <c r="I427" s="4">
        <f t="shared" si="103"/>
        <v>28.36150179691851</v>
      </c>
      <c r="J427" s="4">
        <f t="shared" si="101"/>
        <v>2298600.927863531</v>
      </c>
      <c r="K427" s="4">
        <f t="shared" si="97"/>
        <v>-972788.2249313563</v>
      </c>
      <c r="L427" s="4">
        <f t="shared" si="107"/>
        <v>1325812.7029321746</v>
      </c>
      <c r="N427" s="22">
        <f t="shared" si="98"/>
        <v>972558.1999102494</v>
      </c>
      <c r="O427" s="22">
        <f t="shared" si="99"/>
        <v>-411595.22449705406</v>
      </c>
      <c r="P427" s="22">
        <f t="shared" si="108"/>
        <v>560962.9754131953</v>
      </c>
    </row>
    <row r="428" spans="2:16" ht="12.75">
      <c r="B428">
        <f t="shared" si="105"/>
        <v>419</v>
      </c>
      <c r="C428" s="7">
        <f t="shared" si="100"/>
        <v>34.916666666666664</v>
      </c>
      <c r="D428">
        <f t="shared" si="104"/>
        <v>34</v>
      </c>
      <c r="E428" s="4">
        <f t="shared" si="102"/>
        <v>1329618.9769227582</v>
      </c>
      <c r="F428" s="4">
        <f t="shared" si="106"/>
        <v>2298600.927863531</v>
      </c>
      <c r="G428" s="4">
        <f t="shared" si="95"/>
        <v>0</v>
      </c>
      <c r="H428" s="4">
        <f t="shared" si="96"/>
        <v>15936.966433187146</v>
      </c>
      <c r="I428" s="4">
        <f t="shared" si="103"/>
        <v>28.41992184698701</v>
      </c>
      <c r="J428" s="4">
        <f t="shared" si="101"/>
        <v>2314566.314218565</v>
      </c>
      <c r="K428" s="4">
        <f t="shared" si="97"/>
        <v>-984947.3372958067</v>
      </c>
      <c r="L428" s="4">
        <f t="shared" si="107"/>
        <v>1329618.9769227582</v>
      </c>
      <c r="N428" s="22">
        <f t="shared" si="98"/>
        <v>977300.2163821001</v>
      </c>
      <c r="O428" s="22">
        <f t="shared" si="99"/>
        <v>-415883.20021375193</v>
      </c>
      <c r="P428" s="22">
        <f t="shared" si="108"/>
        <v>561417.0161683483</v>
      </c>
    </row>
    <row r="429" spans="2:16" ht="12.75">
      <c r="B429">
        <f t="shared" si="105"/>
        <v>420</v>
      </c>
      <c r="C429" s="7">
        <f t="shared" si="100"/>
        <v>35</v>
      </c>
      <c r="D429">
        <f t="shared" si="104"/>
        <v>35</v>
      </c>
      <c r="E429" s="4">
        <f t="shared" si="102"/>
        <v>1333436.1783404653</v>
      </c>
      <c r="F429" s="4">
        <f t="shared" si="106"/>
        <v>2314566.314218565</v>
      </c>
      <c r="G429" s="4">
        <f t="shared" si="95"/>
        <v>0</v>
      </c>
      <c r="H429" s="4">
        <f t="shared" si="96"/>
        <v>16047.659778582049</v>
      </c>
      <c r="I429" s="4">
        <f t="shared" si="103"/>
        <v>28.47846223279353</v>
      </c>
      <c r="J429" s="4">
        <f t="shared" si="101"/>
        <v>2330642.4524593796</v>
      </c>
      <c r="K429" s="4">
        <f t="shared" si="97"/>
        <v>-997206.2741189143</v>
      </c>
      <c r="L429" s="4">
        <f t="shared" si="107"/>
        <v>1333436.1783404653</v>
      </c>
      <c r="N429" s="22">
        <f t="shared" si="98"/>
        <v>982065.2955519195</v>
      </c>
      <c r="O429" s="22">
        <f t="shared" si="99"/>
        <v>-420193.8711299984</v>
      </c>
      <c r="P429" s="22">
        <f t="shared" si="108"/>
        <v>561871.4244219211</v>
      </c>
    </row>
    <row r="430" spans="2:16" ht="12.75">
      <c r="B430">
        <f t="shared" si="105"/>
        <v>421</v>
      </c>
      <c r="C430" s="7">
        <f t="shared" si="100"/>
        <v>35.083333333333336</v>
      </c>
      <c r="D430">
        <f t="shared" si="104"/>
        <v>35</v>
      </c>
      <c r="E430" s="4">
        <f t="shared" si="102"/>
        <v>1337264.3385568336</v>
      </c>
      <c r="F430" s="4">
        <f t="shared" si="106"/>
        <v>2330642.4524593796</v>
      </c>
      <c r="G430" s="4">
        <f t="shared" si="95"/>
        <v>0</v>
      </c>
      <c r="H430" s="4">
        <f t="shared" si="96"/>
        <v>16159.121003718365</v>
      </c>
      <c r="I430" s="4">
        <f t="shared" si="103"/>
        <v>28.53712320220999</v>
      </c>
      <c r="J430" s="4">
        <f t="shared" si="101"/>
        <v>2346830.1105863005</v>
      </c>
      <c r="K430" s="4">
        <f t="shared" si="97"/>
        <v>-1009565.7720294669</v>
      </c>
      <c r="L430" s="4">
        <f t="shared" si="107"/>
        <v>1337264.3385568336</v>
      </c>
      <c r="N430" s="22">
        <f t="shared" si="98"/>
        <v>986853.5495846572</v>
      </c>
      <c r="O430" s="22">
        <f t="shared" si="99"/>
        <v>-424527.34911329125</v>
      </c>
      <c r="P430" s="22">
        <f t="shared" si="108"/>
        <v>562326.2004713659</v>
      </c>
    </row>
    <row r="431" spans="2:16" ht="12.75">
      <c r="B431">
        <f t="shared" si="105"/>
        <v>422</v>
      </c>
      <c r="C431" s="7">
        <f t="shared" si="100"/>
        <v>35.166666666666664</v>
      </c>
      <c r="D431">
        <f t="shared" si="104"/>
        <v>35</v>
      </c>
      <c r="E431" s="4">
        <f t="shared" si="102"/>
        <v>1341103.4890334634</v>
      </c>
      <c r="F431" s="4">
        <f t="shared" si="106"/>
        <v>2346830.1105863005</v>
      </c>
      <c r="G431" s="4">
        <f t="shared" si="95"/>
        <v>0</v>
      </c>
      <c r="H431" s="4">
        <f t="shared" si="96"/>
        <v>16271.35543339835</v>
      </c>
      <c r="I431" s="4">
        <f t="shared" si="103"/>
        <v>28.595905003618867</v>
      </c>
      <c r="J431" s="4">
        <f t="shared" si="101"/>
        <v>2363130.0619247025</v>
      </c>
      <c r="K431" s="4">
        <f t="shared" si="97"/>
        <v>-1022026.5728912391</v>
      </c>
      <c r="L431" s="4">
        <f t="shared" si="107"/>
        <v>1341103.4890334634</v>
      </c>
      <c r="N431" s="22">
        <f t="shared" si="98"/>
        <v>991665.0911907746</v>
      </c>
      <c r="O431" s="22">
        <f t="shared" si="99"/>
        <v>-428883.74657639954</v>
      </c>
      <c r="P431" s="22">
        <f t="shared" si="108"/>
        <v>562781.344614375</v>
      </c>
    </row>
    <row r="432" spans="2:16" ht="12.75">
      <c r="B432">
        <f t="shared" si="105"/>
        <v>423</v>
      </c>
      <c r="C432" s="7">
        <f t="shared" si="100"/>
        <v>35.25</v>
      </c>
      <c r="D432">
        <f t="shared" si="104"/>
        <v>35</v>
      </c>
      <c r="E432" s="4">
        <f t="shared" si="102"/>
        <v>1344953.6613222787</v>
      </c>
      <c r="F432" s="4">
        <f t="shared" si="106"/>
        <v>2363130.0619247025</v>
      </c>
      <c r="G432" s="4">
        <f t="shared" si="95"/>
        <v>0</v>
      </c>
      <c r="H432" s="4">
        <f t="shared" si="96"/>
        <v>16384.368429344602</v>
      </c>
      <c r="I432" s="4">
        <f t="shared" si="103"/>
        <v>28.654807885914302</v>
      </c>
      <c r="J432" s="4">
        <f t="shared" si="101"/>
        <v>2379543.085161933</v>
      </c>
      <c r="K432" s="4">
        <f t="shared" si="97"/>
        <v>-1034589.4238396545</v>
      </c>
      <c r="L432" s="4">
        <f t="shared" si="107"/>
        <v>1344953.6613222787</v>
      </c>
      <c r="N432" s="22">
        <f t="shared" si="98"/>
        <v>996500.0336288975</v>
      </c>
      <c r="O432" s="22">
        <f t="shared" si="99"/>
        <v>-433263.17648001644</v>
      </c>
      <c r="P432" s="22">
        <f t="shared" si="108"/>
        <v>563236.8571488811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asic</dc:creator>
  <cp:keywords/>
  <dc:description/>
  <cp:lastModifiedBy>Michael.Dunn</cp:lastModifiedBy>
  <cp:lastPrinted>2006-02-14T20:55:56Z</cp:lastPrinted>
  <dcterms:created xsi:type="dcterms:W3CDTF">2005-12-04T21:46:18Z</dcterms:created>
  <dcterms:modified xsi:type="dcterms:W3CDTF">2006-02-16T21:00:55Z</dcterms:modified>
  <cp:category/>
  <cp:version/>
  <cp:contentType/>
  <cp:contentStatus/>
</cp:coreProperties>
</file>