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activeTab="0"/>
  </bookViews>
  <sheets>
    <sheet name="Without tax rates" sheetId="1" r:id="rId1"/>
    <sheet name="Sheet2" sheetId="2" r:id="rId2"/>
    <sheet name="Sheet3" sheetId="3" r:id="rId3"/>
  </sheets>
  <definedNames>
    <definedName name="Day" localSheetId="0">'Without tax rates'!$K$7</definedName>
    <definedName name="Day">#REF!</definedName>
    <definedName name="Insurance" localSheetId="0">'Without tax rates'!$BC$414:$BE$443</definedName>
    <definedName name="Insurance">#REF!</definedName>
    <definedName name="Month" localSheetId="0">'Without tax rates'!$K$6</definedName>
    <definedName name="Month">#REF!</definedName>
    <definedName name="Mortg_Insur">#REF!</definedName>
    <definedName name="Mortgage_Insurance">'Without tax rates'!#REF!</definedName>
    <definedName name="Payments" localSheetId="0">'Without tax rates'!$BH$414:$BI$443</definedName>
    <definedName name="Payments">#REF!</definedName>
    <definedName name="_xlnm.Print_Area" localSheetId="0">'Without tax rates'!$D$15:$X$403</definedName>
    <definedName name="_xlnm.Print_Titles" localSheetId="0">'Without tax rates'!$A:$D,'Without tax rates'!$1:$14</definedName>
    <definedName name="Property_Taxes">'Without tax rates'!$BK$414:$BN$443</definedName>
    <definedName name="Taxes" localSheetId="0">'Without tax rates'!#REF!</definedName>
    <definedName name="Taxes">#REF!</definedName>
    <definedName name="Year" localSheetId="0">'Without tax rates'!$K$5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<sst xmlns="http://schemas.openxmlformats.org/spreadsheetml/2006/main" count="52" uniqueCount="33">
  <si>
    <t>Loan Amount To be Amortized</t>
  </si>
  <si>
    <t>Number of Years</t>
  </si>
  <si>
    <t>Year of Loan</t>
  </si>
  <si>
    <t>Month of Loan</t>
  </si>
  <si>
    <t>Day of Loan</t>
  </si>
  <si>
    <t># of</t>
  </si>
  <si>
    <t>Payments</t>
  </si>
  <si>
    <t>Years in</t>
  </si>
  <si>
    <t>Principal</t>
  </si>
  <si>
    <t>Interest</t>
  </si>
  <si>
    <t>Payment</t>
  </si>
  <si>
    <t>Dates</t>
  </si>
  <si>
    <t>Additional</t>
  </si>
  <si>
    <t>Value</t>
  </si>
  <si>
    <t>Insurance</t>
  </si>
  <si>
    <t>Tax</t>
  </si>
  <si>
    <t>Monthly</t>
  </si>
  <si>
    <t>Mortgage</t>
  </si>
  <si>
    <t>Monthly Payments</t>
  </si>
  <si>
    <t>Carrying</t>
  </si>
  <si>
    <t>Yearly</t>
  </si>
  <si>
    <t>Rate</t>
  </si>
  <si>
    <t>Insurance Inflation Rate</t>
  </si>
  <si>
    <t>Property</t>
  </si>
  <si>
    <t>Taxes</t>
  </si>
  <si>
    <t>Property Value</t>
  </si>
  <si>
    <t xml:space="preserve"> </t>
  </si>
  <si>
    <t>Interest Rate</t>
  </si>
  <si>
    <t>Total</t>
  </si>
  <si>
    <t>Initial Insurance Amt</t>
  </si>
  <si>
    <t>Initial Tax Rate</t>
  </si>
  <si>
    <t>(expressed as $ per $1000 of assessed valuation)</t>
  </si>
  <si>
    <t>Tax Inflation 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</si>
</sst>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$&quot;#,##0.00"/>
    <numFmt numFmtId="166" formatCode="mm/dd/yyyy"/>
    <numFmt numFmtId="167" formatCode="mm"/>
    <numFmt numFmtId="168" formatCode="dd"/>
    <numFmt numFmtId="169" formatCode="#,##0.0000"/>
    <numFmt numFmtId="170" formatCode="m/d/yyyy"/>
    <numFmt numFmtId="171" formatCode="0.0000"/>
  </numFmts>
  <fonts count="1">
    <font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3"/>
  <sheetViews>
    <sheetView tabSelected="1" workbookViewId="0" topLeftCell="A1">
      <pane xSplit="4" topLeftCell="E1" activePane="topRight" state="frozen"/>
      <selection pane="topLeft" activeCell="A8" sqref="A8"/>
      <selection pane="topRight" activeCell="U6" sqref="U6"/>
    </sheetView>
  </sheetViews>
  <sheetFormatPr defaultColWidth="9.33203125" defaultRowHeight="12.75"/>
  <cols>
    <col min="1" max="1" width="9.83203125" style="0" bestFit="1" customWidth="1"/>
    <col min="2" max="2" width="1.83203125" style="0" customWidth="1"/>
    <col min="3" max="3" width="9.83203125" style="0" bestFit="1" customWidth="1"/>
    <col min="4" max="4" width="1.83203125" style="0" customWidth="1"/>
    <col min="5" max="5" width="13" style="0" customWidth="1"/>
    <col min="6" max="6" width="1.83203125" style="0" customWidth="1"/>
    <col min="8" max="8" width="1.83203125" style="0" customWidth="1"/>
    <col min="10" max="10" width="1.83203125" style="0" customWidth="1"/>
    <col min="11" max="11" width="12.5" style="0" bestFit="1" customWidth="1"/>
    <col min="12" max="12" width="1.83203125" style="0" customWidth="1"/>
    <col min="13" max="13" width="10" style="0" bestFit="1" customWidth="1"/>
    <col min="14" max="14" width="1.83203125" style="0" customWidth="1"/>
    <col min="15" max="15" width="12.5" style="0" bestFit="1" customWidth="1"/>
    <col min="16" max="16" width="1.83203125" style="0" customWidth="1"/>
    <col min="18" max="18" width="1.83203125" style="0" customWidth="1"/>
    <col min="19" max="19" width="9.83203125" style="0" bestFit="1" customWidth="1"/>
    <col min="20" max="20" width="1.83203125" style="0" customWidth="1"/>
    <col min="21" max="21" width="10.33203125" style="0" bestFit="1" customWidth="1"/>
    <col min="22" max="22" width="1.83203125" style="0" customWidth="1"/>
    <col min="24" max="24" width="1.83203125" style="0" customWidth="1"/>
    <col min="58" max="59" width="2.66015625" style="0" customWidth="1"/>
    <col min="62" max="62" width="2.66015625" style="0" customWidth="1"/>
    <col min="64" max="64" width="10.16015625" style="0" bestFit="1" customWidth="1"/>
    <col min="65" max="65" width="6.66015625" style="0" bestFit="1" customWidth="1"/>
    <col min="66" max="66" width="9.83203125" style="0" bestFit="1" customWidth="1"/>
  </cols>
  <sheetData>
    <row r="1" spans="1:21" ht="12.75">
      <c r="A1" t="s">
        <v>0</v>
      </c>
      <c r="K1" s="9">
        <v>120000</v>
      </c>
      <c r="M1" s="3"/>
      <c r="Q1" t="s">
        <v>29</v>
      </c>
      <c r="U1">
        <v>552</v>
      </c>
    </row>
    <row r="2" spans="1:21" ht="12.75">
      <c r="A2" t="s">
        <v>27</v>
      </c>
      <c r="K2" s="1">
        <v>0.07</v>
      </c>
      <c r="Q2" t="s">
        <v>22</v>
      </c>
      <c r="U2" s="1">
        <v>0.05</v>
      </c>
    </row>
    <row r="3" spans="1:11" ht="12.75">
      <c r="A3" t="s">
        <v>18</v>
      </c>
      <c r="K3" s="9">
        <f>PMT($K$2/12,$K$4*12,-$K$1)</f>
        <v>798.3629942150191</v>
      </c>
    </row>
    <row r="4" spans="1:21" ht="12.75">
      <c r="A4" t="s">
        <v>1</v>
      </c>
      <c r="K4">
        <v>30</v>
      </c>
      <c r="Q4" t="s">
        <v>30</v>
      </c>
      <c r="S4" s="3"/>
      <c r="U4">
        <v>2.016</v>
      </c>
    </row>
    <row r="5" spans="1:19" ht="12.75">
      <c r="A5" t="s">
        <v>2</v>
      </c>
      <c r="K5" s="6">
        <v>37530</v>
      </c>
      <c r="Q5" t="s">
        <v>31</v>
      </c>
      <c r="S5" s="3"/>
    </row>
    <row r="6" spans="1:21" ht="12.75">
      <c r="A6" t="s">
        <v>3</v>
      </c>
      <c r="K6" s="7">
        <f>+Year</f>
        <v>37530</v>
      </c>
      <c r="Q6" t="s">
        <v>32</v>
      </c>
      <c r="S6" s="3"/>
      <c r="U6" s="1">
        <v>0.03</v>
      </c>
    </row>
    <row r="7" spans="1:19" ht="12.75">
      <c r="A7" t="s">
        <v>4</v>
      </c>
      <c r="K7" s="8">
        <f>+Year</f>
        <v>37530</v>
      </c>
      <c r="S7" s="3"/>
    </row>
    <row r="8" spans="1:11" ht="12.75">
      <c r="A8" t="s">
        <v>25</v>
      </c>
      <c r="K8" s="9">
        <v>130000</v>
      </c>
    </row>
    <row r="9" spans="1:11" ht="12.75">
      <c r="A9" t="s">
        <v>26</v>
      </c>
      <c r="B9" t="s">
        <v>26</v>
      </c>
      <c r="C9" t="s">
        <v>26</v>
      </c>
      <c r="K9" t="s">
        <v>26</v>
      </c>
    </row>
    <row r="11" spans="21:23" ht="12.75">
      <c r="U11" s="2"/>
      <c r="W11" s="2" t="s">
        <v>26</v>
      </c>
    </row>
    <row r="12" spans="1:23" ht="12.75">
      <c r="A12" s="2" t="s">
        <v>5</v>
      </c>
      <c r="B12" s="2"/>
      <c r="C12" s="2" t="s">
        <v>7</v>
      </c>
      <c r="E12" s="2" t="s">
        <v>10</v>
      </c>
      <c r="G12" s="2" t="s">
        <v>16</v>
      </c>
      <c r="I12" s="2" t="s">
        <v>9</v>
      </c>
      <c r="K12" s="2" t="s">
        <v>8</v>
      </c>
      <c r="M12" s="2" t="s">
        <v>12</v>
      </c>
      <c r="O12" s="2" t="s">
        <v>19</v>
      </c>
      <c r="Q12" s="2" t="s">
        <v>14</v>
      </c>
      <c r="S12" s="2" t="s">
        <v>15</v>
      </c>
      <c r="U12" s="2" t="s">
        <v>28</v>
      </c>
      <c r="W12" s="2" t="s">
        <v>26</v>
      </c>
    </row>
    <row r="13" spans="1:23" ht="12.75">
      <c r="A13" s="2" t="s">
        <v>6</v>
      </c>
      <c r="B13" s="2"/>
      <c r="C13" s="2" t="s">
        <v>6</v>
      </c>
      <c r="E13" s="2" t="s">
        <v>11</v>
      </c>
      <c r="G13" s="2" t="s">
        <v>6</v>
      </c>
      <c r="I13" s="2" t="s">
        <v>6</v>
      </c>
      <c r="K13" s="2" t="s">
        <v>6</v>
      </c>
      <c r="M13" s="2" t="s">
        <v>6</v>
      </c>
      <c r="O13" s="2" t="s">
        <v>13</v>
      </c>
      <c r="Q13" s="2" t="s">
        <v>6</v>
      </c>
      <c r="S13" s="2" t="s">
        <v>6</v>
      </c>
      <c r="U13" s="2" t="s">
        <v>6</v>
      </c>
      <c r="W13" s="2" t="s">
        <v>26</v>
      </c>
    </row>
    <row r="14" spans="1:7" ht="12.75">
      <c r="A14" s="2"/>
      <c r="B14" s="2"/>
      <c r="C14" s="2"/>
      <c r="G14" s="2"/>
    </row>
    <row r="15" spans="1:25" ht="12.75">
      <c r="A15">
        <v>0</v>
      </c>
      <c r="C15">
        <v>0</v>
      </c>
      <c r="D15" s="4"/>
      <c r="E15" s="5">
        <f>IF(A15="","",DATE(IF(MONTH(K6)=12,(YEAR(K5))+1,(YEAR(K5))),IF(MONTH(K6)=12,1,MONTH(K6)+1),DAY(K7)))</f>
        <v>37561</v>
      </c>
      <c r="O15" s="9">
        <f>$K$1</f>
        <v>120000</v>
      </c>
      <c r="Q15" s="3"/>
      <c r="R15" s="3"/>
      <c r="S15" s="3"/>
      <c r="T15" s="3"/>
      <c r="U15" s="3"/>
      <c r="V15" s="3"/>
      <c r="W15" s="3"/>
      <c r="Y15" s="10">
        <f>MONTH(Year)</f>
        <v>10</v>
      </c>
    </row>
    <row r="16" spans="1:25" ht="12.75">
      <c r="A16">
        <f aca="true" t="shared" si="0" ref="A16:A79">IF(OR(A15&gt;$K$4*12,A15=$K$4*12),"",A15+1)</f>
        <v>1</v>
      </c>
      <c r="C16">
        <f aca="true" t="shared" si="1" ref="C16:C27">IF(A16="","",$C$15+1)</f>
        <v>1</v>
      </c>
      <c r="D16" s="4"/>
      <c r="E16" s="5">
        <f aca="true" t="shared" si="2" ref="E16:E79">IF(A16="","",DATE(IF(MONTH(E15)=12,(YEAR(E15))+1,(YEAR(E15))),IF(MONTH(E15)=12,1,MONTH(E15)+1),DAY(E15)))</f>
        <v>37591</v>
      </c>
      <c r="G16" s="12">
        <f aca="true" t="shared" si="3" ref="G16:G79">IF(A16="","",$K$3)</f>
        <v>798.3629942150191</v>
      </c>
      <c r="H16" s="12"/>
      <c r="I16" s="12">
        <f aca="true" t="shared" si="4" ref="I16:I79">IF(A16="","",IPMT($K$2/12,1,$K$4,-O15))</f>
        <v>700</v>
      </c>
      <c r="J16" s="12"/>
      <c r="K16" s="12">
        <f aca="true" t="shared" si="5" ref="K16:K79">IF(A16="","",G16-I16)</f>
        <v>98.36299421501906</v>
      </c>
      <c r="L16" s="12"/>
      <c r="M16" s="12"/>
      <c r="N16" s="12"/>
      <c r="O16" s="12">
        <f aca="true" t="shared" si="6" ref="O16:O79">IF(A16="","",(O15-M16-K16))</f>
        <v>119901.63700578499</v>
      </c>
      <c r="P16" s="12"/>
      <c r="Q16" s="12">
        <f aca="true" t="shared" si="7" ref="Q16:Q79">IF(A16="","",VLOOKUP(C16,Insurance,3))</f>
        <v>46</v>
      </c>
      <c r="R16" s="12"/>
      <c r="S16" s="12">
        <f>IF(A16="","",VLOOKUP(C16,Property_Taxes,4))</f>
        <v>218.4</v>
      </c>
      <c r="T16" s="12"/>
      <c r="U16" s="12">
        <f>IF(A16="","",(G16+Q16+S16))</f>
        <v>1062.762994215019</v>
      </c>
      <c r="V16" s="12"/>
      <c r="W16" s="12"/>
      <c r="Y16" s="10">
        <f aca="true" t="shared" si="8" ref="Y16:Y79">IF(Y15=12,1,Y15+1)</f>
        <v>11</v>
      </c>
    </row>
    <row r="17" spans="1:25" ht="12.75">
      <c r="A17">
        <f t="shared" si="0"/>
        <v>2</v>
      </c>
      <c r="C17">
        <f t="shared" si="1"/>
        <v>1</v>
      </c>
      <c r="D17" s="4"/>
      <c r="E17" s="5">
        <f t="shared" si="2"/>
        <v>37622</v>
      </c>
      <c r="G17" s="12">
        <f t="shared" si="3"/>
        <v>798.3629942150191</v>
      </c>
      <c r="H17" s="12"/>
      <c r="I17" s="12">
        <f t="shared" si="4"/>
        <v>699.4262158670791</v>
      </c>
      <c r="J17" s="12"/>
      <c r="K17" s="12">
        <f t="shared" si="5"/>
        <v>98.93677834793993</v>
      </c>
      <c r="L17" s="12"/>
      <c r="M17" s="12"/>
      <c r="N17" s="12"/>
      <c r="O17" s="12">
        <f t="shared" si="6"/>
        <v>119802.70022743705</v>
      </c>
      <c r="P17" s="12"/>
      <c r="Q17" s="12">
        <f t="shared" si="7"/>
        <v>46</v>
      </c>
      <c r="R17" s="12"/>
      <c r="S17" s="12">
        <f aca="true" t="shared" si="9" ref="S17:S80">IF(A17="","",VLOOKUP(C17,Property_Taxes,4))</f>
        <v>218.4</v>
      </c>
      <c r="T17" s="12"/>
      <c r="U17" s="12">
        <f aca="true" t="shared" si="10" ref="U17:U80">IF(A17="","",(G17+Q17+S17))</f>
        <v>1062.762994215019</v>
      </c>
      <c r="V17" s="12"/>
      <c r="W17" s="12"/>
      <c r="Y17" s="10">
        <f t="shared" si="8"/>
        <v>12</v>
      </c>
    </row>
    <row r="18" spans="1:25" ht="12.75">
      <c r="A18">
        <f t="shared" si="0"/>
        <v>3</v>
      </c>
      <c r="C18">
        <f t="shared" si="1"/>
        <v>1</v>
      </c>
      <c r="D18" s="4"/>
      <c r="E18" s="5">
        <f t="shared" si="2"/>
        <v>37653</v>
      </c>
      <c r="G18" s="12">
        <f t="shared" si="3"/>
        <v>798.3629942150191</v>
      </c>
      <c r="H18" s="12"/>
      <c r="I18" s="12">
        <f t="shared" si="4"/>
        <v>698.8490846600495</v>
      </c>
      <c r="J18" s="12"/>
      <c r="K18" s="12">
        <f t="shared" si="5"/>
        <v>99.51390955496959</v>
      </c>
      <c r="L18" s="12"/>
      <c r="M18" s="12"/>
      <c r="N18" s="12"/>
      <c r="O18" s="12">
        <f t="shared" si="6"/>
        <v>119703.18631788208</v>
      </c>
      <c r="P18" s="12"/>
      <c r="Q18" s="12">
        <f t="shared" si="7"/>
        <v>46</v>
      </c>
      <c r="R18" s="12"/>
      <c r="S18" s="12">
        <f t="shared" si="9"/>
        <v>218.4</v>
      </c>
      <c r="T18" s="12"/>
      <c r="U18" s="12">
        <f t="shared" si="10"/>
        <v>1062.762994215019</v>
      </c>
      <c r="V18" s="12"/>
      <c r="W18" s="12"/>
      <c r="Y18" s="10">
        <f t="shared" si="8"/>
        <v>1</v>
      </c>
    </row>
    <row r="19" spans="1:25" ht="12.75">
      <c r="A19">
        <f t="shared" si="0"/>
        <v>4</v>
      </c>
      <c r="C19">
        <f t="shared" si="1"/>
        <v>1</v>
      </c>
      <c r="D19" s="4"/>
      <c r="E19" s="5">
        <f t="shared" si="2"/>
        <v>37681</v>
      </c>
      <c r="G19" s="12">
        <f t="shared" si="3"/>
        <v>798.3629942150191</v>
      </c>
      <c r="H19" s="12"/>
      <c r="I19" s="12">
        <f t="shared" si="4"/>
        <v>698.2685868543122</v>
      </c>
      <c r="J19" s="12"/>
      <c r="K19" s="12">
        <f t="shared" si="5"/>
        <v>100.0944073607069</v>
      </c>
      <c r="L19" s="12"/>
      <c r="M19" s="12"/>
      <c r="N19" s="12"/>
      <c r="O19" s="12">
        <f t="shared" si="6"/>
        <v>119603.09191052137</v>
      </c>
      <c r="P19" s="12"/>
      <c r="Q19" s="12">
        <f t="shared" si="7"/>
        <v>46</v>
      </c>
      <c r="R19" s="12"/>
      <c r="S19" s="12">
        <f t="shared" si="9"/>
        <v>218.4</v>
      </c>
      <c r="T19" s="12"/>
      <c r="U19" s="12">
        <f t="shared" si="10"/>
        <v>1062.762994215019</v>
      </c>
      <c r="V19" s="12"/>
      <c r="W19" s="12"/>
      <c r="Y19" s="10">
        <f t="shared" si="8"/>
        <v>2</v>
      </c>
    </row>
    <row r="20" spans="1:25" ht="12.75">
      <c r="A20">
        <f t="shared" si="0"/>
        <v>5</v>
      </c>
      <c r="C20">
        <f t="shared" si="1"/>
        <v>1</v>
      </c>
      <c r="D20" s="4"/>
      <c r="E20" s="5">
        <f t="shared" si="2"/>
        <v>37712</v>
      </c>
      <c r="G20" s="12">
        <f t="shared" si="3"/>
        <v>798.3629942150191</v>
      </c>
      <c r="H20" s="12"/>
      <c r="I20" s="12">
        <f t="shared" si="4"/>
        <v>697.6847028113747</v>
      </c>
      <c r="J20" s="12"/>
      <c r="K20" s="12">
        <f t="shared" si="5"/>
        <v>100.67829140364438</v>
      </c>
      <c r="L20" s="12"/>
      <c r="M20" s="12"/>
      <c r="N20" s="12"/>
      <c r="O20" s="12">
        <f t="shared" si="6"/>
        <v>119502.41361911772</v>
      </c>
      <c r="P20" s="12"/>
      <c r="Q20" s="12">
        <f t="shared" si="7"/>
        <v>46</v>
      </c>
      <c r="R20" s="12"/>
      <c r="S20" s="12">
        <f t="shared" si="9"/>
        <v>218.4</v>
      </c>
      <c r="T20" s="12"/>
      <c r="U20" s="12">
        <f t="shared" si="10"/>
        <v>1062.762994215019</v>
      </c>
      <c r="V20" s="12"/>
      <c r="W20" s="12"/>
      <c r="Y20" s="10">
        <f t="shared" si="8"/>
        <v>3</v>
      </c>
    </row>
    <row r="21" spans="1:25" ht="12.75">
      <c r="A21">
        <f t="shared" si="0"/>
        <v>6</v>
      </c>
      <c r="C21">
        <f t="shared" si="1"/>
        <v>1</v>
      </c>
      <c r="D21" s="4"/>
      <c r="E21" s="5">
        <f t="shared" si="2"/>
        <v>37742</v>
      </c>
      <c r="G21" s="12">
        <f t="shared" si="3"/>
        <v>798.3629942150191</v>
      </c>
      <c r="H21" s="12"/>
      <c r="I21" s="12">
        <f t="shared" si="4"/>
        <v>697.0974127781867</v>
      </c>
      <c r="J21" s="12"/>
      <c r="K21" s="12">
        <f t="shared" si="5"/>
        <v>101.26558143683235</v>
      </c>
      <c r="L21" s="12"/>
      <c r="M21" s="12"/>
      <c r="N21" s="12"/>
      <c r="O21" s="12">
        <f t="shared" si="6"/>
        <v>119401.14803768089</v>
      </c>
      <c r="P21" s="12"/>
      <c r="Q21" s="12">
        <f t="shared" si="7"/>
        <v>46</v>
      </c>
      <c r="R21" s="12"/>
      <c r="S21" s="12">
        <f t="shared" si="9"/>
        <v>218.4</v>
      </c>
      <c r="T21" s="12"/>
      <c r="U21" s="12">
        <f t="shared" si="10"/>
        <v>1062.762994215019</v>
      </c>
      <c r="V21" s="12"/>
      <c r="W21" s="12"/>
      <c r="Y21" s="10">
        <f t="shared" si="8"/>
        <v>4</v>
      </c>
    </row>
    <row r="22" spans="1:25" ht="12.75">
      <c r="A22">
        <f t="shared" si="0"/>
        <v>7</v>
      </c>
      <c r="C22">
        <f t="shared" si="1"/>
        <v>1</v>
      </c>
      <c r="D22" s="4"/>
      <c r="E22" s="5">
        <f t="shared" si="2"/>
        <v>37773</v>
      </c>
      <c r="G22" s="12">
        <f t="shared" si="3"/>
        <v>798.3629942150191</v>
      </c>
      <c r="H22" s="12"/>
      <c r="I22" s="12">
        <f t="shared" si="4"/>
        <v>696.5066968864719</v>
      </c>
      <c r="J22" s="12"/>
      <c r="K22" s="12">
        <f t="shared" si="5"/>
        <v>101.85629732854716</v>
      </c>
      <c r="L22" s="12"/>
      <c r="M22" s="12"/>
      <c r="N22" s="12"/>
      <c r="O22" s="12">
        <f t="shared" si="6"/>
        <v>119299.29174035235</v>
      </c>
      <c r="P22" s="12"/>
      <c r="Q22" s="12">
        <f t="shared" si="7"/>
        <v>46</v>
      </c>
      <c r="R22" s="12"/>
      <c r="S22" s="12">
        <f t="shared" si="9"/>
        <v>218.4</v>
      </c>
      <c r="T22" s="12"/>
      <c r="U22" s="12">
        <f t="shared" si="10"/>
        <v>1062.762994215019</v>
      </c>
      <c r="V22" s="12"/>
      <c r="W22" s="12"/>
      <c r="Y22" s="10">
        <f t="shared" si="8"/>
        <v>5</v>
      </c>
    </row>
    <row r="23" spans="1:25" ht="12.75">
      <c r="A23">
        <f t="shared" si="0"/>
        <v>8</v>
      </c>
      <c r="C23">
        <f t="shared" si="1"/>
        <v>1</v>
      </c>
      <c r="D23" s="4"/>
      <c r="E23" s="5">
        <f t="shared" si="2"/>
        <v>37803</v>
      </c>
      <c r="G23" s="12">
        <f t="shared" si="3"/>
        <v>798.3629942150191</v>
      </c>
      <c r="H23" s="12"/>
      <c r="I23" s="12">
        <f t="shared" si="4"/>
        <v>695.9125351520554</v>
      </c>
      <c r="J23" s="12"/>
      <c r="K23" s="12">
        <f t="shared" si="5"/>
        <v>102.45045906296366</v>
      </c>
      <c r="L23" s="12"/>
      <c r="M23" s="12"/>
      <c r="N23" s="12"/>
      <c r="O23" s="12">
        <f t="shared" si="6"/>
        <v>119196.84128128938</v>
      </c>
      <c r="P23" s="12"/>
      <c r="Q23" s="12">
        <f t="shared" si="7"/>
        <v>46</v>
      </c>
      <c r="R23" s="12"/>
      <c r="S23" s="12">
        <f t="shared" si="9"/>
        <v>218.4</v>
      </c>
      <c r="T23" s="12"/>
      <c r="U23" s="12">
        <f t="shared" si="10"/>
        <v>1062.762994215019</v>
      </c>
      <c r="V23" s="12"/>
      <c r="W23" s="12"/>
      <c r="Y23" s="10">
        <f t="shared" si="8"/>
        <v>6</v>
      </c>
    </row>
    <row r="24" spans="1:25" ht="12.75">
      <c r="A24">
        <f t="shared" si="0"/>
        <v>9</v>
      </c>
      <c r="C24">
        <f t="shared" si="1"/>
        <v>1</v>
      </c>
      <c r="D24" s="4"/>
      <c r="E24" s="5">
        <f t="shared" si="2"/>
        <v>37834</v>
      </c>
      <c r="G24" s="12">
        <f t="shared" si="3"/>
        <v>798.3629942150191</v>
      </c>
      <c r="H24" s="12"/>
      <c r="I24" s="12">
        <f t="shared" si="4"/>
        <v>695.3149074741881</v>
      </c>
      <c r="J24" s="12"/>
      <c r="K24" s="12">
        <f t="shared" si="5"/>
        <v>103.04808674083097</v>
      </c>
      <c r="L24" s="12"/>
      <c r="M24" s="12"/>
      <c r="N24" s="12"/>
      <c r="O24" s="12">
        <f t="shared" si="6"/>
        <v>119093.79319454855</v>
      </c>
      <c r="P24" s="12"/>
      <c r="Q24" s="12">
        <f t="shared" si="7"/>
        <v>46</v>
      </c>
      <c r="R24" s="12"/>
      <c r="S24" s="12">
        <f t="shared" si="9"/>
        <v>218.4</v>
      </c>
      <c r="T24" s="12"/>
      <c r="U24" s="12">
        <f t="shared" si="10"/>
        <v>1062.762994215019</v>
      </c>
      <c r="V24" s="12"/>
      <c r="W24" s="12"/>
      <c r="Y24" s="10">
        <f t="shared" si="8"/>
        <v>7</v>
      </c>
    </row>
    <row r="25" spans="1:25" ht="12.75">
      <c r="A25">
        <f t="shared" si="0"/>
        <v>10</v>
      </c>
      <c r="C25">
        <f t="shared" si="1"/>
        <v>1</v>
      </c>
      <c r="D25" s="4"/>
      <c r="E25" s="5">
        <f t="shared" si="2"/>
        <v>37865</v>
      </c>
      <c r="G25" s="12">
        <f t="shared" si="3"/>
        <v>798.3629942150191</v>
      </c>
      <c r="H25" s="12"/>
      <c r="I25" s="12">
        <f t="shared" si="4"/>
        <v>694.7137936348665</v>
      </c>
      <c r="J25" s="12"/>
      <c r="K25" s="12">
        <f t="shared" si="5"/>
        <v>103.64920058015252</v>
      </c>
      <c r="L25" s="12"/>
      <c r="M25" s="12"/>
      <c r="N25" s="12"/>
      <c r="O25" s="12">
        <f t="shared" si="6"/>
        <v>118990.14399396839</v>
      </c>
      <c r="P25" s="12"/>
      <c r="Q25" s="12">
        <f t="shared" si="7"/>
        <v>46</v>
      </c>
      <c r="R25" s="12"/>
      <c r="S25" s="12">
        <f t="shared" si="9"/>
        <v>218.4</v>
      </c>
      <c r="T25" s="12"/>
      <c r="U25" s="12">
        <f t="shared" si="10"/>
        <v>1062.762994215019</v>
      </c>
      <c r="V25" s="12"/>
      <c r="W25" s="12"/>
      <c r="Y25" s="10">
        <f t="shared" si="8"/>
        <v>8</v>
      </c>
    </row>
    <row r="26" spans="1:25" ht="12.75">
      <c r="A26">
        <f t="shared" si="0"/>
        <v>11</v>
      </c>
      <c r="C26">
        <f t="shared" si="1"/>
        <v>1</v>
      </c>
      <c r="D26" s="4"/>
      <c r="E26" s="5">
        <f t="shared" si="2"/>
        <v>37895</v>
      </c>
      <c r="G26" s="12">
        <f t="shared" si="3"/>
        <v>798.3629942150191</v>
      </c>
      <c r="H26" s="12"/>
      <c r="I26" s="12">
        <f t="shared" si="4"/>
        <v>694.109173298149</v>
      </c>
      <c r="J26" s="12"/>
      <c r="K26" s="12">
        <f t="shared" si="5"/>
        <v>104.25382091687004</v>
      </c>
      <c r="L26" s="12"/>
      <c r="M26" s="12"/>
      <c r="N26" s="12"/>
      <c r="O26" s="12">
        <f t="shared" si="6"/>
        <v>118885.89017305152</v>
      </c>
      <c r="P26" s="12"/>
      <c r="Q26" s="12">
        <f t="shared" si="7"/>
        <v>46</v>
      </c>
      <c r="R26" s="12"/>
      <c r="S26" s="12">
        <f t="shared" si="9"/>
        <v>218.4</v>
      </c>
      <c r="T26" s="12"/>
      <c r="U26" s="12">
        <f t="shared" si="10"/>
        <v>1062.762994215019</v>
      </c>
      <c r="V26" s="12"/>
      <c r="W26" s="12"/>
      <c r="Y26" s="10">
        <f t="shared" si="8"/>
        <v>9</v>
      </c>
    </row>
    <row r="27" spans="1:25" ht="12.75">
      <c r="A27">
        <f t="shared" si="0"/>
        <v>12</v>
      </c>
      <c r="C27">
        <f t="shared" si="1"/>
        <v>1</v>
      </c>
      <c r="D27" s="4"/>
      <c r="E27" s="5">
        <f t="shared" si="2"/>
        <v>37926</v>
      </c>
      <c r="G27" s="12">
        <f t="shared" si="3"/>
        <v>798.3629942150191</v>
      </c>
      <c r="H27" s="12"/>
      <c r="I27" s="12">
        <f t="shared" si="4"/>
        <v>693.5010260094672</v>
      </c>
      <c r="J27" s="12"/>
      <c r="K27" s="12">
        <f t="shared" si="5"/>
        <v>104.86196820555188</v>
      </c>
      <c r="L27" s="12"/>
      <c r="M27" s="12"/>
      <c r="N27" s="12"/>
      <c r="O27" s="12">
        <f t="shared" si="6"/>
        <v>118781.02820484596</v>
      </c>
      <c r="P27" s="12"/>
      <c r="Q27" s="12">
        <f t="shared" si="7"/>
        <v>46</v>
      </c>
      <c r="R27" s="12"/>
      <c r="S27" s="12">
        <f t="shared" si="9"/>
        <v>218.4</v>
      </c>
      <c r="T27" s="12"/>
      <c r="U27" s="12">
        <f t="shared" si="10"/>
        <v>1062.762994215019</v>
      </c>
      <c r="V27" s="12"/>
      <c r="W27" s="12"/>
      <c r="Y27" s="10">
        <f t="shared" si="8"/>
        <v>10</v>
      </c>
    </row>
    <row r="28" spans="1:25" ht="12.75">
      <c r="A28">
        <f t="shared" si="0"/>
        <v>13</v>
      </c>
      <c r="C28">
        <f aca="true" t="shared" si="11" ref="C28:C91">IF(A28="","",C16+1)</f>
        <v>2</v>
      </c>
      <c r="D28" s="4"/>
      <c r="E28" s="5">
        <f t="shared" si="2"/>
        <v>37956</v>
      </c>
      <c r="G28" s="12">
        <f t="shared" si="3"/>
        <v>798.3629942150191</v>
      </c>
      <c r="H28" s="12"/>
      <c r="I28" s="12">
        <f t="shared" si="4"/>
        <v>692.8893311949348</v>
      </c>
      <c r="J28" s="12"/>
      <c r="K28" s="12">
        <f t="shared" si="5"/>
        <v>105.47366302008425</v>
      </c>
      <c r="L28" s="12"/>
      <c r="M28" s="12"/>
      <c r="N28" s="12"/>
      <c r="O28" s="12">
        <f t="shared" si="6"/>
        <v>118675.55454182588</v>
      </c>
      <c r="P28" s="12"/>
      <c r="Q28" s="12">
        <f t="shared" si="7"/>
        <v>48.300000000000004</v>
      </c>
      <c r="R28" s="12"/>
      <c r="S28" s="12">
        <f t="shared" si="9"/>
        <v>231.70056</v>
      </c>
      <c r="T28" s="12"/>
      <c r="U28" s="12">
        <f t="shared" si="10"/>
        <v>1078.3635542150191</v>
      </c>
      <c r="V28" s="12"/>
      <c r="W28" s="12"/>
      <c r="Y28" s="10">
        <f t="shared" si="8"/>
        <v>11</v>
      </c>
    </row>
    <row r="29" spans="1:25" ht="12.75">
      <c r="A29">
        <f t="shared" si="0"/>
        <v>14</v>
      </c>
      <c r="C29">
        <f t="shared" si="11"/>
        <v>2</v>
      </c>
      <c r="D29" s="4"/>
      <c r="E29" s="5">
        <f t="shared" si="2"/>
        <v>37987</v>
      </c>
      <c r="G29" s="12">
        <f t="shared" si="3"/>
        <v>798.3629942150191</v>
      </c>
      <c r="H29" s="12"/>
      <c r="I29" s="12">
        <f t="shared" si="4"/>
        <v>692.274068160651</v>
      </c>
      <c r="J29" s="12"/>
      <c r="K29" s="12">
        <f t="shared" si="5"/>
        <v>106.08892605436802</v>
      </c>
      <c r="L29" s="12"/>
      <c r="M29" s="12"/>
      <c r="N29" s="12"/>
      <c r="O29" s="12">
        <f t="shared" si="6"/>
        <v>118569.46561577152</v>
      </c>
      <c r="P29" s="12"/>
      <c r="Q29" s="12">
        <f t="shared" si="7"/>
        <v>48.300000000000004</v>
      </c>
      <c r="R29" s="12"/>
      <c r="S29" s="12">
        <f t="shared" si="9"/>
        <v>231.70056</v>
      </c>
      <c r="T29" s="12"/>
      <c r="U29" s="12">
        <f t="shared" si="10"/>
        <v>1078.3635542150191</v>
      </c>
      <c r="V29" s="12"/>
      <c r="W29" s="12"/>
      <c r="Y29" s="10">
        <f t="shared" si="8"/>
        <v>12</v>
      </c>
    </row>
    <row r="30" spans="1:25" ht="12.75">
      <c r="A30">
        <f t="shared" si="0"/>
        <v>15</v>
      </c>
      <c r="C30">
        <f t="shared" si="11"/>
        <v>2</v>
      </c>
      <c r="D30" s="4"/>
      <c r="E30" s="5">
        <f t="shared" si="2"/>
        <v>38018</v>
      </c>
      <c r="G30" s="12">
        <f t="shared" si="3"/>
        <v>798.3629942150191</v>
      </c>
      <c r="H30" s="12"/>
      <c r="I30" s="12">
        <f t="shared" si="4"/>
        <v>691.6552160920006</v>
      </c>
      <c r="J30" s="12"/>
      <c r="K30" s="12">
        <f t="shared" si="5"/>
        <v>106.70777812301844</v>
      </c>
      <c r="L30" s="12"/>
      <c r="M30" s="12"/>
      <c r="N30" s="12"/>
      <c r="O30" s="12">
        <f t="shared" si="6"/>
        <v>118462.7578376485</v>
      </c>
      <c r="P30" s="12"/>
      <c r="Q30" s="12">
        <f t="shared" si="7"/>
        <v>48.300000000000004</v>
      </c>
      <c r="R30" s="12"/>
      <c r="S30" s="12">
        <f t="shared" si="9"/>
        <v>231.70056</v>
      </c>
      <c r="T30" s="12"/>
      <c r="U30" s="12">
        <f t="shared" si="10"/>
        <v>1078.3635542150191</v>
      </c>
      <c r="V30" s="12"/>
      <c r="W30" s="12"/>
      <c r="Y30" s="10">
        <f t="shared" si="8"/>
        <v>1</v>
      </c>
    </row>
    <row r="31" spans="1:25" ht="12.75">
      <c r="A31">
        <f t="shared" si="0"/>
        <v>16</v>
      </c>
      <c r="C31">
        <f t="shared" si="11"/>
        <v>2</v>
      </c>
      <c r="D31" s="4"/>
      <c r="E31" s="5">
        <f t="shared" si="2"/>
        <v>38047</v>
      </c>
      <c r="G31" s="12">
        <f t="shared" si="3"/>
        <v>798.3629942150191</v>
      </c>
      <c r="H31" s="12"/>
      <c r="I31" s="12">
        <f t="shared" si="4"/>
        <v>691.0327540529496</v>
      </c>
      <c r="J31" s="12"/>
      <c r="K31" s="12">
        <f t="shared" si="5"/>
        <v>107.33024016206946</v>
      </c>
      <c r="L31" s="12"/>
      <c r="M31" s="12"/>
      <c r="N31" s="12"/>
      <c r="O31" s="12">
        <f t="shared" si="6"/>
        <v>118355.42759748643</v>
      </c>
      <c r="P31" s="12"/>
      <c r="Q31" s="12">
        <f t="shared" si="7"/>
        <v>48.300000000000004</v>
      </c>
      <c r="R31" s="12"/>
      <c r="S31" s="12">
        <f t="shared" si="9"/>
        <v>231.70056</v>
      </c>
      <c r="T31" s="12"/>
      <c r="U31" s="12">
        <f t="shared" si="10"/>
        <v>1078.3635542150191</v>
      </c>
      <c r="V31" s="12"/>
      <c r="W31" s="12"/>
      <c r="Y31" s="10">
        <f t="shared" si="8"/>
        <v>2</v>
      </c>
    </row>
    <row r="32" spans="1:25" ht="12.75">
      <c r="A32">
        <f t="shared" si="0"/>
        <v>17</v>
      </c>
      <c r="C32">
        <f t="shared" si="11"/>
        <v>2</v>
      </c>
      <c r="D32" s="4"/>
      <c r="E32" s="5">
        <f t="shared" si="2"/>
        <v>38078</v>
      </c>
      <c r="G32" s="12">
        <f t="shared" si="3"/>
        <v>798.3629942150191</v>
      </c>
      <c r="H32" s="12"/>
      <c r="I32" s="12">
        <f t="shared" si="4"/>
        <v>690.4066609853376</v>
      </c>
      <c r="J32" s="12"/>
      <c r="K32" s="12">
        <f t="shared" si="5"/>
        <v>107.95633322968149</v>
      </c>
      <c r="L32" s="12"/>
      <c r="M32" s="12"/>
      <c r="N32" s="12"/>
      <c r="O32" s="12">
        <f t="shared" si="6"/>
        <v>118247.47126425675</v>
      </c>
      <c r="P32" s="12"/>
      <c r="Q32" s="12">
        <f t="shared" si="7"/>
        <v>48.300000000000004</v>
      </c>
      <c r="R32" s="12"/>
      <c r="S32" s="12">
        <f t="shared" si="9"/>
        <v>231.70056</v>
      </c>
      <c r="T32" s="12"/>
      <c r="U32" s="12">
        <f t="shared" si="10"/>
        <v>1078.3635542150191</v>
      </c>
      <c r="V32" s="12"/>
      <c r="W32" s="12"/>
      <c r="Y32" s="10">
        <f t="shared" si="8"/>
        <v>3</v>
      </c>
    </row>
    <row r="33" spans="1:25" ht="12.75">
      <c r="A33">
        <f t="shared" si="0"/>
        <v>18</v>
      </c>
      <c r="C33">
        <f t="shared" si="11"/>
        <v>2</v>
      </c>
      <c r="D33" s="4"/>
      <c r="E33" s="5">
        <f t="shared" si="2"/>
        <v>38108</v>
      </c>
      <c r="G33" s="12">
        <f t="shared" si="3"/>
        <v>798.3629942150191</v>
      </c>
      <c r="H33" s="12"/>
      <c r="I33" s="12">
        <f t="shared" si="4"/>
        <v>689.7769157081644</v>
      </c>
      <c r="J33" s="12"/>
      <c r="K33" s="12">
        <f t="shared" si="5"/>
        <v>108.58607850685462</v>
      </c>
      <c r="L33" s="12"/>
      <c r="M33" s="12"/>
      <c r="N33" s="12"/>
      <c r="O33" s="12">
        <f t="shared" si="6"/>
        <v>118138.8851857499</v>
      </c>
      <c r="P33" s="12"/>
      <c r="Q33" s="12">
        <f t="shared" si="7"/>
        <v>48.300000000000004</v>
      </c>
      <c r="R33" s="12"/>
      <c r="S33" s="12">
        <f t="shared" si="9"/>
        <v>231.70056</v>
      </c>
      <c r="T33" s="12"/>
      <c r="U33" s="12">
        <f t="shared" si="10"/>
        <v>1078.3635542150191</v>
      </c>
      <c r="V33" s="12"/>
      <c r="W33" s="12"/>
      <c r="Y33" s="10">
        <f t="shared" si="8"/>
        <v>4</v>
      </c>
    </row>
    <row r="34" spans="1:25" ht="12.75">
      <c r="A34">
        <f t="shared" si="0"/>
        <v>19</v>
      </c>
      <c r="C34">
        <f t="shared" si="11"/>
        <v>2</v>
      </c>
      <c r="D34" s="4"/>
      <c r="E34" s="5">
        <f t="shared" si="2"/>
        <v>38139</v>
      </c>
      <c r="G34" s="12">
        <f t="shared" si="3"/>
        <v>798.3629942150191</v>
      </c>
      <c r="H34" s="12"/>
      <c r="I34" s="12">
        <f t="shared" si="4"/>
        <v>689.1434969168744</v>
      </c>
      <c r="J34" s="12"/>
      <c r="K34" s="12">
        <f t="shared" si="5"/>
        <v>109.21949729814469</v>
      </c>
      <c r="L34" s="12"/>
      <c r="M34" s="12"/>
      <c r="N34" s="12"/>
      <c r="O34" s="12">
        <f t="shared" si="6"/>
        <v>118029.66568845176</v>
      </c>
      <c r="P34" s="12"/>
      <c r="Q34" s="12">
        <f t="shared" si="7"/>
        <v>48.300000000000004</v>
      </c>
      <c r="R34" s="12"/>
      <c r="S34" s="12">
        <f t="shared" si="9"/>
        <v>231.70056</v>
      </c>
      <c r="T34" s="12"/>
      <c r="U34" s="12">
        <f t="shared" si="10"/>
        <v>1078.3635542150191</v>
      </c>
      <c r="V34" s="12"/>
      <c r="W34" s="12"/>
      <c r="Y34" s="10">
        <f t="shared" si="8"/>
        <v>5</v>
      </c>
    </row>
    <row r="35" spans="1:25" ht="12.75">
      <c r="A35">
        <f t="shared" si="0"/>
        <v>20</v>
      </c>
      <c r="C35">
        <f t="shared" si="11"/>
        <v>2</v>
      </c>
      <c r="D35" s="4"/>
      <c r="E35" s="5">
        <f t="shared" si="2"/>
        <v>38169</v>
      </c>
      <c r="G35" s="12">
        <f t="shared" si="3"/>
        <v>798.3629942150191</v>
      </c>
      <c r="H35" s="12"/>
      <c r="I35" s="12">
        <f t="shared" si="4"/>
        <v>688.5063831826353</v>
      </c>
      <c r="J35" s="12"/>
      <c r="K35" s="12">
        <f t="shared" si="5"/>
        <v>109.85661103238374</v>
      </c>
      <c r="L35" s="12"/>
      <c r="M35" s="12"/>
      <c r="N35" s="12"/>
      <c r="O35" s="12">
        <f t="shared" si="6"/>
        <v>117919.80907741937</v>
      </c>
      <c r="P35" s="12"/>
      <c r="Q35" s="12">
        <f t="shared" si="7"/>
        <v>48.300000000000004</v>
      </c>
      <c r="R35" s="12"/>
      <c r="S35" s="12">
        <f t="shared" si="9"/>
        <v>231.70056</v>
      </c>
      <c r="T35" s="12"/>
      <c r="U35" s="12">
        <f t="shared" si="10"/>
        <v>1078.3635542150191</v>
      </c>
      <c r="V35" s="12"/>
      <c r="W35" s="12"/>
      <c r="Y35" s="10">
        <f t="shared" si="8"/>
        <v>6</v>
      </c>
    </row>
    <row r="36" spans="1:25" ht="12.75">
      <c r="A36">
        <f t="shared" si="0"/>
        <v>21</v>
      </c>
      <c r="C36">
        <f t="shared" si="11"/>
        <v>2</v>
      </c>
      <c r="D36" s="4"/>
      <c r="E36" s="5">
        <f t="shared" si="2"/>
        <v>38200</v>
      </c>
      <c r="G36" s="12">
        <f t="shared" si="3"/>
        <v>798.3629942150191</v>
      </c>
      <c r="H36" s="12"/>
      <c r="I36" s="12">
        <f t="shared" si="4"/>
        <v>687.865552951613</v>
      </c>
      <c r="J36" s="12"/>
      <c r="K36" s="12">
        <f t="shared" si="5"/>
        <v>110.49744126340602</v>
      </c>
      <c r="L36" s="12"/>
      <c r="M36" s="12"/>
      <c r="N36" s="12"/>
      <c r="O36" s="12">
        <f t="shared" si="6"/>
        <v>117809.31163615597</v>
      </c>
      <c r="P36" s="12"/>
      <c r="Q36" s="12">
        <f t="shared" si="7"/>
        <v>48.300000000000004</v>
      </c>
      <c r="R36" s="12"/>
      <c r="S36" s="12">
        <f t="shared" si="9"/>
        <v>231.70056</v>
      </c>
      <c r="T36" s="12"/>
      <c r="U36" s="12">
        <f t="shared" si="10"/>
        <v>1078.3635542150191</v>
      </c>
      <c r="V36" s="12"/>
      <c r="W36" s="12"/>
      <c r="Y36" s="10">
        <f t="shared" si="8"/>
        <v>7</v>
      </c>
    </row>
    <row r="37" spans="1:25" ht="12.75">
      <c r="A37">
        <f t="shared" si="0"/>
        <v>22</v>
      </c>
      <c r="C37">
        <f t="shared" si="11"/>
        <v>2</v>
      </c>
      <c r="D37" s="4"/>
      <c r="E37" s="5">
        <f t="shared" si="2"/>
        <v>38231</v>
      </c>
      <c r="G37" s="12">
        <f t="shared" si="3"/>
        <v>798.3629942150191</v>
      </c>
      <c r="H37" s="12"/>
      <c r="I37" s="12">
        <f t="shared" si="4"/>
        <v>687.2209845442432</v>
      </c>
      <c r="J37" s="12"/>
      <c r="K37" s="12">
        <f t="shared" si="5"/>
        <v>111.1420096707759</v>
      </c>
      <c r="L37" s="12"/>
      <c r="M37" s="12"/>
      <c r="N37" s="12"/>
      <c r="O37" s="12">
        <f t="shared" si="6"/>
        <v>117698.16962648519</v>
      </c>
      <c r="P37" s="12"/>
      <c r="Q37" s="12">
        <f t="shared" si="7"/>
        <v>48.300000000000004</v>
      </c>
      <c r="R37" s="12"/>
      <c r="S37" s="12">
        <f t="shared" si="9"/>
        <v>231.70056</v>
      </c>
      <c r="T37" s="12"/>
      <c r="U37" s="12">
        <f t="shared" si="10"/>
        <v>1078.3635542150191</v>
      </c>
      <c r="V37" s="12"/>
      <c r="W37" s="12"/>
      <c r="Y37" s="10">
        <f t="shared" si="8"/>
        <v>8</v>
      </c>
    </row>
    <row r="38" spans="1:25" ht="12.75">
      <c r="A38">
        <f t="shared" si="0"/>
        <v>23</v>
      </c>
      <c r="C38">
        <f t="shared" si="11"/>
        <v>2</v>
      </c>
      <c r="D38" s="4"/>
      <c r="E38" s="5">
        <f t="shared" si="2"/>
        <v>38261</v>
      </c>
      <c r="G38" s="12">
        <f t="shared" si="3"/>
        <v>798.3629942150191</v>
      </c>
      <c r="H38" s="12"/>
      <c r="I38" s="12">
        <f t="shared" si="4"/>
        <v>686.5726561544969</v>
      </c>
      <c r="J38" s="12"/>
      <c r="K38" s="12">
        <f t="shared" si="5"/>
        <v>111.79033806052212</v>
      </c>
      <c r="L38" s="12"/>
      <c r="M38" s="12"/>
      <c r="N38" s="12"/>
      <c r="O38" s="12">
        <f t="shared" si="6"/>
        <v>117586.37928842466</v>
      </c>
      <c r="P38" s="12"/>
      <c r="Q38" s="12">
        <f t="shared" si="7"/>
        <v>48.300000000000004</v>
      </c>
      <c r="R38" s="12"/>
      <c r="S38" s="12">
        <f t="shared" si="9"/>
        <v>231.70056</v>
      </c>
      <c r="T38" s="12"/>
      <c r="U38" s="12">
        <f t="shared" si="10"/>
        <v>1078.3635542150191</v>
      </c>
      <c r="V38" s="12"/>
      <c r="W38" s="12"/>
      <c r="Y38" s="10">
        <f t="shared" si="8"/>
        <v>9</v>
      </c>
    </row>
    <row r="39" spans="1:25" ht="12.75">
      <c r="A39">
        <f t="shared" si="0"/>
        <v>24</v>
      </c>
      <c r="C39">
        <f t="shared" si="11"/>
        <v>2</v>
      </c>
      <c r="D39" s="4"/>
      <c r="E39" s="5">
        <f t="shared" si="2"/>
        <v>38292</v>
      </c>
      <c r="G39" s="12">
        <f t="shared" si="3"/>
        <v>798.3629942150191</v>
      </c>
      <c r="H39" s="12"/>
      <c r="I39" s="12">
        <f t="shared" si="4"/>
        <v>685.9205458491439</v>
      </c>
      <c r="J39" s="12"/>
      <c r="K39" s="12">
        <f t="shared" si="5"/>
        <v>112.44244836587518</v>
      </c>
      <c r="L39" s="12"/>
      <c r="M39" s="12"/>
      <c r="N39" s="12"/>
      <c r="O39" s="12">
        <f t="shared" si="6"/>
        <v>117473.93684005878</v>
      </c>
      <c r="P39" s="12"/>
      <c r="Q39" s="12">
        <f t="shared" si="7"/>
        <v>48.300000000000004</v>
      </c>
      <c r="R39" s="12"/>
      <c r="S39" s="12">
        <f t="shared" si="9"/>
        <v>231.70056</v>
      </c>
      <c r="T39" s="12"/>
      <c r="U39" s="12">
        <f t="shared" si="10"/>
        <v>1078.3635542150191</v>
      </c>
      <c r="V39" s="12"/>
      <c r="W39" s="12"/>
      <c r="Y39" s="10">
        <f t="shared" si="8"/>
        <v>10</v>
      </c>
    </row>
    <row r="40" spans="1:25" ht="12.75">
      <c r="A40">
        <f t="shared" si="0"/>
        <v>25</v>
      </c>
      <c r="C40">
        <f t="shared" si="11"/>
        <v>3</v>
      </c>
      <c r="D40" s="4"/>
      <c r="E40" s="5">
        <f t="shared" si="2"/>
        <v>38322</v>
      </c>
      <c r="G40" s="12">
        <f t="shared" si="3"/>
        <v>798.3629942150191</v>
      </c>
      <c r="H40" s="12"/>
      <c r="I40" s="12">
        <f t="shared" si="4"/>
        <v>685.2646315670096</v>
      </c>
      <c r="J40" s="12"/>
      <c r="K40" s="12">
        <f t="shared" si="5"/>
        <v>113.09836264800947</v>
      </c>
      <c r="L40" s="12"/>
      <c r="M40" s="12"/>
      <c r="N40" s="12"/>
      <c r="O40" s="12">
        <f t="shared" si="6"/>
        <v>117360.83847741077</v>
      </c>
      <c r="P40" s="12"/>
      <c r="Q40" s="12">
        <f t="shared" si="7"/>
        <v>50.715</v>
      </c>
      <c r="R40" s="12"/>
      <c r="S40" s="12">
        <f t="shared" si="9"/>
        <v>245.81112410400002</v>
      </c>
      <c r="T40" s="12"/>
      <c r="U40" s="12">
        <f t="shared" si="10"/>
        <v>1094.8891183190192</v>
      </c>
      <c r="V40" s="12"/>
      <c r="W40" s="12"/>
      <c r="Y40" s="10">
        <f t="shared" si="8"/>
        <v>11</v>
      </c>
    </row>
    <row r="41" spans="1:25" ht="12.75">
      <c r="A41">
        <f t="shared" si="0"/>
        <v>26</v>
      </c>
      <c r="C41">
        <f t="shared" si="11"/>
        <v>3</v>
      </c>
      <c r="D41" s="4"/>
      <c r="E41" s="5">
        <f t="shared" si="2"/>
        <v>38353</v>
      </c>
      <c r="G41" s="12">
        <f t="shared" si="3"/>
        <v>798.3629942150191</v>
      </c>
      <c r="H41" s="12"/>
      <c r="I41" s="12">
        <f t="shared" si="4"/>
        <v>684.6048911182295</v>
      </c>
      <c r="J41" s="12"/>
      <c r="K41" s="12">
        <f t="shared" si="5"/>
        <v>113.75810309678957</v>
      </c>
      <c r="L41" s="12"/>
      <c r="M41" s="12"/>
      <c r="N41" s="12"/>
      <c r="O41" s="12">
        <f t="shared" si="6"/>
        <v>117247.08037431398</v>
      </c>
      <c r="P41" s="12"/>
      <c r="Q41" s="12">
        <f t="shared" si="7"/>
        <v>50.715</v>
      </c>
      <c r="R41" s="12"/>
      <c r="S41" s="12">
        <f t="shared" si="9"/>
        <v>245.81112410400002</v>
      </c>
      <c r="T41" s="12"/>
      <c r="U41" s="12">
        <f t="shared" si="10"/>
        <v>1094.8891183190192</v>
      </c>
      <c r="V41" s="12"/>
      <c r="W41" s="12"/>
      <c r="Y41" s="10">
        <f t="shared" si="8"/>
        <v>12</v>
      </c>
    </row>
    <row r="42" spans="1:25" ht="12.75">
      <c r="A42">
        <f t="shared" si="0"/>
        <v>27</v>
      </c>
      <c r="C42">
        <f t="shared" si="11"/>
        <v>3</v>
      </c>
      <c r="D42" s="4"/>
      <c r="E42" s="5">
        <f t="shared" si="2"/>
        <v>38384</v>
      </c>
      <c r="G42" s="12">
        <f t="shared" si="3"/>
        <v>798.3629942150191</v>
      </c>
      <c r="H42" s="12"/>
      <c r="I42" s="12">
        <f t="shared" si="4"/>
        <v>683.9413021834982</v>
      </c>
      <c r="J42" s="12"/>
      <c r="K42" s="12">
        <f t="shared" si="5"/>
        <v>114.42169203152082</v>
      </c>
      <c r="L42" s="12"/>
      <c r="M42" s="12"/>
      <c r="N42" s="12"/>
      <c r="O42" s="12">
        <f t="shared" si="6"/>
        <v>117132.65868228246</v>
      </c>
      <c r="P42" s="12"/>
      <c r="Q42" s="12">
        <f t="shared" si="7"/>
        <v>50.715</v>
      </c>
      <c r="R42" s="12"/>
      <c r="S42" s="12">
        <f t="shared" si="9"/>
        <v>245.81112410400002</v>
      </c>
      <c r="T42" s="12"/>
      <c r="U42" s="12">
        <f t="shared" si="10"/>
        <v>1094.8891183190192</v>
      </c>
      <c r="V42" s="12"/>
      <c r="W42" s="12"/>
      <c r="Y42" s="10">
        <f t="shared" si="8"/>
        <v>1</v>
      </c>
    </row>
    <row r="43" spans="1:25" ht="12.75">
      <c r="A43">
        <f t="shared" si="0"/>
        <v>28</v>
      </c>
      <c r="C43">
        <f t="shared" si="11"/>
        <v>3</v>
      </c>
      <c r="D43" s="4"/>
      <c r="E43" s="5">
        <f t="shared" si="2"/>
        <v>38412</v>
      </c>
      <c r="G43" s="12">
        <f t="shared" si="3"/>
        <v>798.3629942150191</v>
      </c>
      <c r="H43" s="12"/>
      <c r="I43" s="12">
        <f t="shared" si="4"/>
        <v>683.2738423133144</v>
      </c>
      <c r="J43" s="12"/>
      <c r="K43" s="12">
        <f t="shared" si="5"/>
        <v>115.08915190170467</v>
      </c>
      <c r="L43" s="12"/>
      <c r="M43" s="12"/>
      <c r="N43" s="12"/>
      <c r="O43" s="12">
        <f t="shared" si="6"/>
        <v>117017.56953038076</v>
      </c>
      <c r="P43" s="12"/>
      <c r="Q43" s="12">
        <f t="shared" si="7"/>
        <v>50.715</v>
      </c>
      <c r="R43" s="12"/>
      <c r="S43" s="12">
        <f t="shared" si="9"/>
        <v>245.81112410400002</v>
      </c>
      <c r="T43" s="12"/>
      <c r="U43" s="12">
        <f t="shared" si="10"/>
        <v>1094.8891183190192</v>
      </c>
      <c r="V43" s="12"/>
      <c r="W43" s="12"/>
      <c r="Y43" s="10">
        <f t="shared" si="8"/>
        <v>2</v>
      </c>
    </row>
    <row r="44" spans="1:25" ht="12.75">
      <c r="A44">
        <f t="shared" si="0"/>
        <v>29</v>
      </c>
      <c r="C44">
        <f t="shared" si="11"/>
        <v>3</v>
      </c>
      <c r="D44" s="4"/>
      <c r="E44" s="5">
        <f t="shared" si="2"/>
        <v>38443</v>
      </c>
      <c r="G44" s="12">
        <f t="shared" si="3"/>
        <v>798.3629942150191</v>
      </c>
      <c r="H44" s="12"/>
      <c r="I44" s="12">
        <f t="shared" si="4"/>
        <v>682.6024889272211</v>
      </c>
      <c r="J44" s="12"/>
      <c r="K44" s="12">
        <f t="shared" si="5"/>
        <v>115.76050528779797</v>
      </c>
      <c r="L44" s="12"/>
      <c r="M44" s="12"/>
      <c r="N44" s="12"/>
      <c r="O44" s="12">
        <f t="shared" si="6"/>
        <v>116901.80902509297</v>
      </c>
      <c r="P44" s="12"/>
      <c r="Q44" s="12">
        <f t="shared" si="7"/>
        <v>50.715</v>
      </c>
      <c r="R44" s="12"/>
      <c r="S44" s="12">
        <f t="shared" si="9"/>
        <v>245.81112410400002</v>
      </c>
      <c r="T44" s="12"/>
      <c r="U44" s="12">
        <f t="shared" si="10"/>
        <v>1094.8891183190192</v>
      </c>
      <c r="V44" s="12"/>
      <c r="W44" s="12"/>
      <c r="Y44" s="10">
        <f t="shared" si="8"/>
        <v>3</v>
      </c>
    </row>
    <row r="45" spans="1:25" ht="12.75">
      <c r="A45">
        <f t="shared" si="0"/>
        <v>30</v>
      </c>
      <c r="C45">
        <f t="shared" si="11"/>
        <v>3</v>
      </c>
      <c r="D45" s="4"/>
      <c r="E45" s="5">
        <f t="shared" si="2"/>
        <v>38473</v>
      </c>
      <c r="G45" s="12">
        <f t="shared" si="3"/>
        <v>798.3629942150191</v>
      </c>
      <c r="H45" s="12"/>
      <c r="I45" s="12">
        <f t="shared" si="4"/>
        <v>681.9272193130423</v>
      </c>
      <c r="J45" s="12"/>
      <c r="K45" s="12">
        <f t="shared" si="5"/>
        <v>116.43577490197674</v>
      </c>
      <c r="L45" s="12"/>
      <c r="M45" s="12"/>
      <c r="N45" s="12"/>
      <c r="O45" s="12">
        <f t="shared" si="6"/>
        <v>116785.37325019098</v>
      </c>
      <c r="P45" s="12"/>
      <c r="Q45" s="12">
        <f t="shared" si="7"/>
        <v>50.715</v>
      </c>
      <c r="R45" s="12"/>
      <c r="S45" s="12">
        <f t="shared" si="9"/>
        <v>245.81112410400002</v>
      </c>
      <c r="T45" s="12"/>
      <c r="U45" s="12">
        <f t="shared" si="10"/>
        <v>1094.8891183190192</v>
      </c>
      <c r="V45" s="12"/>
      <c r="W45" s="12"/>
      <c r="Y45" s="10">
        <f t="shared" si="8"/>
        <v>4</v>
      </c>
    </row>
    <row r="46" spans="1:25" ht="12.75">
      <c r="A46">
        <f t="shared" si="0"/>
        <v>31</v>
      </c>
      <c r="C46">
        <f t="shared" si="11"/>
        <v>3</v>
      </c>
      <c r="D46" s="4"/>
      <c r="E46" s="5">
        <f t="shared" si="2"/>
        <v>38504</v>
      </c>
      <c r="G46" s="12">
        <f t="shared" si="3"/>
        <v>798.3629942150191</v>
      </c>
      <c r="H46" s="12"/>
      <c r="I46" s="12">
        <f t="shared" si="4"/>
        <v>681.2480106261141</v>
      </c>
      <c r="J46" s="12"/>
      <c r="K46" s="12">
        <f t="shared" si="5"/>
        <v>117.11498358890492</v>
      </c>
      <c r="L46" s="12"/>
      <c r="M46" s="12"/>
      <c r="N46" s="12"/>
      <c r="O46" s="12">
        <f t="shared" si="6"/>
        <v>116668.25826660208</v>
      </c>
      <c r="P46" s="12"/>
      <c r="Q46" s="12">
        <f t="shared" si="7"/>
        <v>50.715</v>
      </c>
      <c r="R46" s="12"/>
      <c r="S46" s="12">
        <f t="shared" si="9"/>
        <v>245.81112410400002</v>
      </c>
      <c r="T46" s="12"/>
      <c r="U46" s="12">
        <f t="shared" si="10"/>
        <v>1094.8891183190192</v>
      </c>
      <c r="V46" s="12"/>
      <c r="W46" s="12"/>
      <c r="Y46" s="10">
        <f t="shared" si="8"/>
        <v>5</v>
      </c>
    </row>
    <row r="47" spans="1:25" ht="12.75">
      <c r="A47">
        <f t="shared" si="0"/>
        <v>32</v>
      </c>
      <c r="C47">
        <f t="shared" si="11"/>
        <v>3</v>
      </c>
      <c r="D47" s="4"/>
      <c r="E47" s="5">
        <f t="shared" si="2"/>
        <v>38534</v>
      </c>
      <c r="G47" s="12">
        <f t="shared" si="3"/>
        <v>798.3629942150191</v>
      </c>
      <c r="H47" s="12"/>
      <c r="I47" s="12">
        <f t="shared" si="4"/>
        <v>680.5648398885121</v>
      </c>
      <c r="J47" s="12"/>
      <c r="K47" s="12">
        <f t="shared" si="5"/>
        <v>117.79815432650696</v>
      </c>
      <c r="L47" s="12"/>
      <c r="M47" s="12"/>
      <c r="N47" s="12"/>
      <c r="O47" s="12">
        <f t="shared" si="6"/>
        <v>116550.46011227557</v>
      </c>
      <c r="P47" s="12"/>
      <c r="Q47" s="12">
        <f t="shared" si="7"/>
        <v>50.715</v>
      </c>
      <c r="R47" s="12"/>
      <c r="S47" s="12">
        <f t="shared" si="9"/>
        <v>245.81112410400002</v>
      </c>
      <c r="T47" s="12"/>
      <c r="U47" s="12">
        <f t="shared" si="10"/>
        <v>1094.8891183190192</v>
      </c>
      <c r="V47" s="12"/>
      <c r="W47" s="12"/>
      <c r="Y47" s="10">
        <f t="shared" si="8"/>
        <v>6</v>
      </c>
    </row>
    <row r="48" spans="1:25" ht="12.75">
      <c r="A48">
        <f t="shared" si="0"/>
        <v>33</v>
      </c>
      <c r="C48">
        <f t="shared" si="11"/>
        <v>3</v>
      </c>
      <c r="D48" s="4"/>
      <c r="E48" s="5">
        <f t="shared" si="2"/>
        <v>38565</v>
      </c>
      <c r="G48" s="12">
        <f t="shared" si="3"/>
        <v>798.3629942150191</v>
      </c>
      <c r="H48" s="12"/>
      <c r="I48" s="12">
        <f t="shared" si="4"/>
        <v>679.8776839882742</v>
      </c>
      <c r="J48" s="12"/>
      <c r="K48" s="12">
        <f t="shared" si="5"/>
        <v>118.4853102267449</v>
      </c>
      <c r="L48" s="12"/>
      <c r="M48" s="12"/>
      <c r="N48" s="12"/>
      <c r="O48" s="12">
        <f t="shared" si="6"/>
        <v>116431.97480204882</v>
      </c>
      <c r="P48" s="12"/>
      <c r="Q48" s="12">
        <f t="shared" si="7"/>
        <v>50.715</v>
      </c>
      <c r="R48" s="12"/>
      <c r="S48" s="12">
        <f t="shared" si="9"/>
        <v>245.81112410400002</v>
      </c>
      <c r="T48" s="12"/>
      <c r="U48" s="12">
        <f t="shared" si="10"/>
        <v>1094.8891183190192</v>
      </c>
      <c r="V48" s="12"/>
      <c r="W48" s="12"/>
      <c r="Y48" s="10">
        <f t="shared" si="8"/>
        <v>7</v>
      </c>
    </row>
    <row r="49" spans="1:25" ht="12.75">
      <c r="A49">
        <f t="shared" si="0"/>
        <v>34</v>
      </c>
      <c r="C49">
        <f t="shared" si="11"/>
        <v>3</v>
      </c>
      <c r="D49" s="4"/>
      <c r="E49" s="5">
        <f t="shared" si="2"/>
        <v>38596</v>
      </c>
      <c r="G49" s="12">
        <f t="shared" si="3"/>
        <v>798.3629942150191</v>
      </c>
      <c r="H49" s="12"/>
      <c r="I49" s="12">
        <f t="shared" si="4"/>
        <v>679.1865196786181</v>
      </c>
      <c r="J49" s="12"/>
      <c r="K49" s="12">
        <f t="shared" si="5"/>
        <v>119.17647453640097</v>
      </c>
      <c r="L49" s="12"/>
      <c r="M49" s="12"/>
      <c r="N49" s="12"/>
      <c r="O49" s="12">
        <f t="shared" si="6"/>
        <v>116312.79832751241</v>
      </c>
      <c r="P49" s="12"/>
      <c r="Q49" s="12">
        <f t="shared" si="7"/>
        <v>50.715</v>
      </c>
      <c r="R49" s="12"/>
      <c r="S49" s="12">
        <f t="shared" si="9"/>
        <v>245.81112410400002</v>
      </c>
      <c r="T49" s="12"/>
      <c r="U49" s="12">
        <f t="shared" si="10"/>
        <v>1094.8891183190192</v>
      </c>
      <c r="V49" s="12"/>
      <c r="W49" s="12"/>
      <c r="Y49" s="10">
        <f t="shared" si="8"/>
        <v>8</v>
      </c>
    </row>
    <row r="50" spans="1:25" ht="12.75">
      <c r="A50">
        <f t="shared" si="0"/>
        <v>35</v>
      </c>
      <c r="C50">
        <f t="shared" si="11"/>
        <v>3</v>
      </c>
      <c r="D50" s="4"/>
      <c r="E50" s="5">
        <f t="shared" si="2"/>
        <v>38626</v>
      </c>
      <c r="G50" s="12">
        <f t="shared" si="3"/>
        <v>798.3629942150191</v>
      </c>
      <c r="H50" s="12"/>
      <c r="I50" s="12">
        <f t="shared" si="4"/>
        <v>678.4913235771558</v>
      </c>
      <c r="J50" s="12"/>
      <c r="K50" s="12">
        <f t="shared" si="5"/>
        <v>119.8716706378633</v>
      </c>
      <c r="L50" s="12"/>
      <c r="M50" s="12"/>
      <c r="N50" s="12"/>
      <c r="O50" s="12">
        <f t="shared" si="6"/>
        <v>116192.92665687455</v>
      </c>
      <c r="P50" s="12"/>
      <c r="Q50" s="12">
        <f t="shared" si="7"/>
        <v>50.715</v>
      </c>
      <c r="R50" s="12"/>
      <c r="S50" s="12">
        <f t="shared" si="9"/>
        <v>245.81112410400002</v>
      </c>
      <c r="T50" s="12"/>
      <c r="U50" s="12">
        <f t="shared" si="10"/>
        <v>1094.8891183190192</v>
      </c>
      <c r="V50" s="12"/>
      <c r="W50" s="12"/>
      <c r="Y50" s="10">
        <f t="shared" si="8"/>
        <v>9</v>
      </c>
    </row>
    <row r="51" spans="1:25" ht="12.75">
      <c r="A51">
        <f t="shared" si="0"/>
        <v>36</v>
      </c>
      <c r="C51">
        <f t="shared" si="11"/>
        <v>3</v>
      </c>
      <c r="D51" s="4"/>
      <c r="E51" s="5">
        <f t="shared" si="2"/>
        <v>38657</v>
      </c>
      <c r="G51" s="12">
        <f t="shared" si="3"/>
        <v>798.3629942150191</v>
      </c>
      <c r="H51" s="12"/>
      <c r="I51" s="12">
        <f t="shared" si="4"/>
        <v>677.7920721651016</v>
      </c>
      <c r="J51" s="12"/>
      <c r="K51" s="12">
        <f t="shared" si="5"/>
        <v>120.5709220499175</v>
      </c>
      <c r="L51" s="12"/>
      <c r="M51" s="12"/>
      <c r="N51" s="12"/>
      <c r="O51" s="12">
        <f t="shared" si="6"/>
        <v>116072.35573482464</v>
      </c>
      <c r="P51" s="12"/>
      <c r="Q51" s="12">
        <f t="shared" si="7"/>
        <v>50.715</v>
      </c>
      <c r="R51" s="12"/>
      <c r="S51" s="12">
        <f t="shared" si="9"/>
        <v>245.81112410400002</v>
      </c>
      <c r="T51" s="12"/>
      <c r="U51" s="12">
        <f t="shared" si="10"/>
        <v>1094.8891183190192</v>
      </c>
      <c r="V51" s="12"/>
      <c r="W51" s="12"/>
      <c r="Y51" s="10">
        <f t="shared" si="8"/>
        <v>10</v>
      </c>
    </row>
    <row r="52" spans="1:25" ht="12.75">
      <c r="A52">
        <f t="shared" si="0"/>
        <v>37</v>
      </c>
      <c r="C52">
        <f t="shared" si="11"/>
        <v>4</v>
      </c>
      <c r="D52" s="4"/>
      <c r="E52" s="5">
        <f t="shared" si="2"/>
        <v>38687</v>
      </c>
      <c r="G52" s="12">
        <f t="shared" si="3"/>
        <v>798.3629942150191</v>
      </c>
      <c r="H52" s="12"/>
      <c r="I52" s="12">
        <f t="shared" si="4"/>
        <v>677.088741786477</v>
      </c>
      <c r="J52" s="12"/>
      <c r="K52" s="12">
        <f t="shared" si="5"/>
        <v>121.27425242854201</v>
      </c>
      <c r="L52" s="12"/>
      <c r="M52" s="12"/>
      <c r="N52" s="12"/>
      <c r="O52" s="12">
        <f t="shared" si="6"/>
        <v>115951.0814823961</v>
      </c>
      <c r="P52" s="12"/>
      <c r="Q52" s="12">
        <f t="shared" si="7"/>
        <v>53.250750000000004</v>
      </c>
      <c r="R52" s="12"/>
      <c r="S52" s="12">
        <f t="shared" si="9"/>
        <v>260.7810215619336</v>
      </c>
      <c r="T52" s="12"/>
      <c r="U52" s="12">
        <f t="shared" si="10"/>
        <v>1112.3947657769527</v>
      </c>
      <c r="V52" s="12"/>
      <c r="W52" s="12"/>
      <c r="Y52" s="10">
        <f t="shared" si="8"/>
        <v>11</v>
      </c>
    </row>
    <row r="53" spans="1:25" ht="12.75">
      <c r="A53">
        <f t="shared" si="0"/>
        <v>38</v>
      </c>
      <c r="C53">
        <f t="shared" si="11"/>
        <v>4</v>
      </c>
      <c r="D53" s="4"/>
      <c r="E53" s="5">
        <f t="shared" si="2"/>
        <v>38718</v>
      </c>
      <c r="G53" s="12">
        <f t="shared" si="3"/>
        <v>798.3629942150191</v>
      </c>
      <c r="H53" s="12"/>
      <c r="I53" s="12">
        <f t="shared" si="4"/>
        <v>676.3813086473106</v>
      </c>
      <c r="J53" s="12"/>
      <c r="K53" s="12">
        <f t="shared" si="5"/>
        <v>121.9816855677085</v>
      </c>
      <c r="L53" s="12"/>
      <c r="M53" s="12"/>
      <c r="N53" s="12"/>
      <c r="O53" s="12">
        <f t="shared" si="6"/>
        <v>115829.09979682839</v>
      </c>
      <c r="P53" s="12"/>
      <c r="Q53" s="12">
        <f t="shared" si="7"/>
        <v>53.250750000000004</v>
      </c>
      <c r="R53" s="12"/>
      <c r="S53" s="12">
        <f t="shared" si="9"/>
        <v>260.7810215619336</v>
      </c>
      <c r="T53" s="12"/>
      <c r="U53" s="12">
        <f t="shared" si="10"/>
        <v>1112.3947657769527</v>
      </c>
      <c r="V53" s="12"/>
      <c r="W53" s="12"/>
      <c r="Y53" s="10">
        <f t="shared" si="8"/>
        <v>12</v>
      </c>
    </row>
    <row r="54" spans="1:25" ht="12.75">
      <c r="A54">
        <f t="shared" si="0"/>
        <v>39</v>
      </c>
      <c r="C54">
        <f t="shared" si="11"/>
        <v>4</v>
      </c>
      <c r="D54" s="4"/>
      <c r="E54" s="5">
        <f t="shared" si="2"/>
        <v>38749</v>
      </c>
      <c r="G54" s="12">
        <f t="shared" si="3"/>
        <v>798.3629942150191</v>
      </c>
      <c r="H54" s="12"/>
      <c r="I54" s="12">
        <f t="shared" si="4"/>
        <v>675.6697488148324</v>
      </c>
      <c r="J54" s="12"/>
      <c r="K54" s="12">
        <f t="shared" si="5"/>
        <v>122.6932454001867</v>
      </c>
      <c r="L54" s="12"/>
      <c r="M54" s="12"/>
      <c r="N54" s="12"/>
      <c r="O54" s="12">
        <f t="shared" si="6"/>
        <v>115706.40655142821</v>
      </c>
      <c r="P54" s="12"/>
      <c r="Q54" s="12">
        <f t="shared" si="7"/>
        <v>53.250750000000004</v>
      </c>
      <c r="R54" s="12"/>
      <c r="S54" s="12">
        <f t="shared" si="9"/>
        <v>260.7810215619336</v>
      </c>
      <c r="T54" s="12"/>
      <c r="U54" s="12">
        <f t="shared" si="10"/>
        <v>1112.3947657769527</v>
      </c>
      <c r="V54" s="12"/>
      <c r="W54" s="12"/>
      <c r="Y54" s="10">
        <f t="shared" si="8"/>
        <v>1</v>
      </c>
    </row>
    <row r="55" spans="1:25" ht="12.75">
      <c r="A55">
        <f t="shared" si="0"/>
        <v>40</v>
      </c>
      <c r="C55">
        <f t="shared" si="11"/>
        <v>4</v>
      </c>
      <c r="D55" s="4"/>
      <c r="E55" s="5">
        <f t="shared" si="2"/>
        <v>38777</v>
      </c>
      <c r="G55" s="12">
        <f t="shared" si="3"/>
        <v>798.3629942150191</v>
      </c>
      <c r="H55" s="12"/>
      <c r="I55" s="12">
        <f t="shared" si="4"/>
        <v>674.9540382166646</v>
      </c>
      <c r="J55" s="12"/>
      <c r="K55" s="12">
        <f t="shared" si="5"/>
        <v>123.40895599835449</v>
      </c>
      <c r="L55" s="12"/>
      <c r="M55" s="12"/>
      <c r="N55" s="12"/>
      <c r="O55" s="12">
        <f t="shared" si="6"/>
        <v>115582.99759542986</v>
      </c>
      <c r="P55" s="12"/>
      <c r="Q55" s="12">
        <f t="shared" si="7"/>
        <v>53.250750000000004</v>
      </c>
      <c r="R55" s="12"/>
      <c r="S55" s="12">
        <f t="shared" si="9"/>
        <v>260.7810215619336</v>
      </c>
      <c r="T55" s="12"/>
      <c r="U55" s="12">
        <f t="shared" si="10"/>
        <v>1112.3947657769527</v>
      </c>
      <c r="V55" s="12"/>
      <c r="W55" s="12"/>
      <c r="Y55" s="10">
        <f t="shared" si="8"/>
        <v>2</v>
      </c>
    </row>
    <row r="56" spans="1:25" ht="12.75">
      <c r="A56">
        <f t="shared" si="0"/>
        <v>41</v>
      </c>
      <c r="C56">
        <f t="shared" si="11"/>
        <v>4</v>
      </c>
      <c r="D56" s="4"/>
      <c r="E56" s="5">
        <f t="shared" si="2"/>
        <v>38808</v>
      </c>
      <c r="G56" s="12">
        <f t="shared" si="3"/>
        <v>798.3629942150191</v>
      </c>
      <c r="H56" s="12"/>
      <c r="I56" s="12">
        <f t="shared" si="4"/>
        <v>674.2341526400076</v>
      </c>
      <c r="J56" s="12"/>
      <c r="K56" s="12">
        <f t="shared" si="5"/>
        <v>124.1288415750115</v>
      </c>
      <c r="L56" s="12"/>
      <c r="M56" s="12"/>
      <c r="N56" s="12"/>
      <c r="O56" s="12">
        <f t="shared" si="6"/>
        <v>115458.86875385484</v>
      </c>
      <c r="P56" s="12"/>
      <c r="Q56" s="12">
        <f t="shared" si="7"/>
        <v>53.250750000000004</v>
      </c>
      <c r="R56" s="12"/>
      <c r="S56" s="12">
        <f t="shared" si="9"/>
        <v>260.7810215619336</v>
      </c>
      <c r="T56" s="12"/>
      <c r="U56" s="12">
        <f t="shared" si="10"/>
        <v>1112.3947657769527</v>
      </c>
      <c r="V56" s="12"/>
      <c r="W56" s="12"/>
      <c r="Y56" s="10">
        <f t="shared" si="8"/>
        <v>3</v>
      </c>
    </row>
    <row r="57" spans="1:25" ht="12.75">
      <c r="A57">
        <f t="shared" si="0"/>
        <v>42</v>
      </c>
      <c r="C57">
        <f t="shared" si="11"/>
        <v>4</v>
      </c>
      <c r="D57" s="4"/>
      <c r="E57" s="5">
        <f t="shared" si="2"/>
        <v>38838</v>
      </c>
      <c r="G57" s="12">
        <f t="shared" si="3"/>
        <v>798.3629942150191</v>
      </c>
      <c r="H57" s="12"/>
      <c r="I57" s="12">
        <f t="shared" si="4"/>
        <v>673.51006773082</v>
      </c>
      <c r="J57" s="12"/>
      <c r="K57" s="12">
        <f t="shared" si="5"/>
        <v>124.85292648419909</v>
      </c>
      <c r="L57" s="12"/>
      <c r="M57" s="12"/>
      <c r="N57" s="12"/>
      <c r="O57" s="12">
        <f t="shared" si="6"/>
        <v>115334.01582737065</v>
      </c>
      <c r="P57" s="12"/>
      <c r="Q57" s="12">
        <f t="shared" si="7"/>
        <v>53.250750000000004</v>
      </c>
      <c r="R57" s="12"/>
      <c r="S57" s="12">
        <f t="shared" si="9"/>
        <v>260.7810215619336</v>
      </c>
      <c r="T57" s="12"/>
      <c r="U57" s="12">
        <f t="shared" si="10"/>
        <v>1112.3947657769527</v>
      </c>
      <c r="V57" s="12"/>
      <c r="W57" s="12"/>
      <c r="Y57" s="10">
        <f t="shared" si="8"/>
        <v>4</v>
      </c>
    </row>
    <row r="58" spans="1:25" ht="12.75">
      <c r="A58">
        <f t="shared" si="0"/>
        <v>43</v>
      </c>
      <c r="C58">
        <f t="shared" si="11"/>
        <v>4</v>
      </c>
      <c r="D58" s="4"/>
      <c r="E58" s="5">
        <f t="shared" si="2"/>
        <v>38869</v>
      </c>
      <c r="G58" s="12">
        <f t="shared" si="3"/>
        <v>798.3629942150191</v>
      </c>
      <c r="H58" s="12"/>
      <c r="I58" s="12">
        <f t="shared" si="4"/>
        <v>672.7817589929955</v>
      </c>
      <c r="J58" s="12"/>
      <c r="K58" s="12">
        <f t="shared" si="5"/>
        <v>125.58123522202357</v>
      </c>
      <c r="L58" s="12"/>
      <c r="M58" s="12"/>
      <c r="N58" s="12"/>
      <c r="O58" s="12">
        <f t="shared" si="6"/>
        <v>115208.43459214862</v>
      </c>
      <c r="P58" s="12"/>
      <c r="Q58" s="12">
        <f t="shared" si="7"/>
        <v>53.250750000000004</v>
      </c>
      <c r="R58" s="12"/>
      <c r="S58" s="12">
        <f t="shared" si="9"/>
        <v>260.7810215619336</v>
      </c>
      <c r="T58" s="12"/>
      <c r="U58" s="12">
        <f t="shared" si="10"/>
        <v>1112.3947657769527</v>
      </c>
      <c r="V58" s="12"/>
      <c r="W58" s="12"/>
      <c r="Y58" s="10">
        <f t="shared" si="8"/>
        <v>5</v>
      </c>
    </row>
    <row r="59" spans="1:25" ht="12.75">
      <c r="A59">
        <f t="shared" si="0"/>
        <v>44</v>
      </c>
      <c r="C59">
        <f t="shared" si="11"/>
        <v>4</v>
      </c>
      <c r="D59" s="4"/>
      <c r="E59" s="5">
        <f t="shared" si="2"/>
        <v>38899</v>
      </c>
      <c r="G59" s="12">
        <f t="shared" si="3"/>
        <v>798.3629942150191</v>
      </c>
      <c r="H59" s="12"/>
      <c r="I59" s="12">
        <f t="shared" si="4"/>
        <v>672.0492017875337</v>
      </c>
      <c r="J59" s="12"/>
      <c r="K59" s="12">
        <f t="shared" si="5"/>
        <v>126.3137924274854</v>
      </c>
      <c r="L59" s="12"/>
      <c r="M59" s="12"/>
      <c r="N59" s="12"/>
      <c r="O59" s="12">
        <f t="shared" si="6"/>
        <v>115082.12079972113</v>
      </c>
      <c r="P59" s="12"/>
      <c r="Q59" s="12">
        <f t="shared" si="7"/>
        <v>53.250750000000004</v>
      </c>
      <c r="R59" s="12"/>
      <c r="S59" s="12">
        <f t="shared" si="9"/>
        <v>260.7810215619336</v>
      </c>
      <c r="T59" s="12"/>
      <c r="U59" s="12">
        <f t="shared" si="10"/>
        <v>1112.3947657769527</v>
      </c>
      <c r="V59" s="12"/>
      <c r="W59" s="12"/>
      <c r="Y59" s="10">
        <f t="shared" si="8"/>
        <v>6</v>
      </c>
    </row>
    <row r="60" spans="1:25" ht="12.75">
      <c r="A60">
        <f t="shared" si="0"/>
        <v>45</v>
      </c>
      <c r="C60">
        <f t="shared" si="11"/>
        <v>4</v>
      </c>
      <c r="D60" s="4"/>
      <c r="E60" s="5">
        <f t="shared" si="2"/>
        <v>38930</v>
      </c>
      <c r="G60" s="12">
        <f t="shared" si="3"/>
        <v>798.3629942150191</v>
      </c>
      <c r="H60" s="12"/>
      <c r="I60" s="12">
        <f t="shared" si="4"/>
        <v>671.3123713317067</v>
      </c>
      <c r="J60" s="12"/>
      <c r="K60" s="12">
        <f t="shared" si="5"/>
        <v>127.05062288331237</v>
      </c>
      <c r="L60" s="12"/>
      <c r="M60" s="12"/>
      <c r="N60" s="12"/>
      <c r="O60" s="12">
        <f t="shared" si="6"/>
        <v>114955.07017683782</v>
      </c>
      <c r="P60" s="12"/>
      <c r="Q60" s="12">
        <f t="shared" si="7"/>
        <v>53.250750000000004</v>
      </c>
      <c r="R60" s="12"/>
      <c r="S60" s="12">
        <f t="shared" si="9"/>
        <v>260.7810215619336</v>
      </c>
      <c r="T60" s="12"/>
      <c r="U60" s="12">
        <f t="shared" si="10"/>
        <v>1112.3947657769527</v>
      </c>
      <c r="V60" s="12"/>
      <c r="W60" s="12"/>
      <c r="Y60" s="10">
        <f t="shared" si="8"/>
        <v>7</v>
      </c>
    </row>
    <row r="61" spans="1:25" ht="12.75">
      <c r="A61">
        <f t="shared" si="0"/>
        <v>46</v>
      </c>
      <c r="C61">
        <f t="shared" si="11"/>
        <v>4</v>
      </c>
      <c r="D61" s="4"/>
      <c r="E61" s="5">
        <f t="shared" si="2"/>
        <v>38961</v>
      </c>
      <c r="G61" s="12">
        <f t="shared" si="3"/>
        <v>798.3629942150191</v>
      </c>
      <c r="H61" s="12"/>
      <c r="I61" s="12">
        <f t="shared" si="4"/>
        <v>670.5712426982207</v>
      </c>
      <c r="J61" s="12"/>
      <c r="K61" s="12">
        <f t="shared" si="5"/>
        <v>127.7917515167984</v>
      </c>
      <c r="L61" s="12"/>
      <c r="M61" s="12"/>
      <c r="N61" s="12"/>
      <c r="O61" s="12">
        <f t="shared" si="6"/>
        <v>114827.27842532103</v>
      </c>
      <c r="P61" s="12"/>
      <c r="Q61" s="12">
        <f t="shared" si="7"/>
        <v>53.250750000000004</v>
      </c>
      <c r="R61" s="12"/>
      <c r="S61" s="12">
        <f t="shared" si="9"/>
        <v>260.7810215619336</v>
      </c>
      <c r="T61" s="12"/>
      <c r="U61" s="12">
        <f t="shared" si="10"/>
        <v>1112.3947657769527</v>
      </c>
      <c r="V61" s="12"/>
      <c r="W61" s="12"/>
      <c r="Y61" s="10">
        <f t="shared" si="8"/>
        <v>8</v>
      </c>
    </row>
    <row r="62" spans="1:25" ht="12.75">
      <c r="A62">
        <f t="shared" si="0"/>
        <v>47</v>
      </c>
      <c r="C62">
        <f t="shared" si="11"/>
        <v>4</v>
      </c>
      <c r="D62" s="4"/>
      <c r="E62" s="5">
        <f t="shared" si="2"/>
        <v>38991</v>
      </c>
      <c r="G62" s="12">
        <f t="shared" si="3"/>
        <v>798.3629942150191</v>
      </c>
      <c r="H62" s="12"/>
      <c r="I62" s="12">
        <f t="shared" si="4"/>
        <v>669.8257908143727</v>
      </c>
      <c r="J62" s="12"/>
      <c r="K62" s="12">
        <f t="shared" si="5"/>
        <v>128.53720340064638</v>
      </c>
      <c r="L62" s="12"/>
      <c r="M62" s="12"/>
      <c r="N62" s="12"/>
      <c r="O62" s="12">
        <f t="shared" si="6"/>
        <v>114698.74122192038</v>
      </c>
      <c r="P62" s="12"/>
      <c r="Q62" s="12">
        <f t="shared" si="7"/>
        <v>53.250750000000004</v>
      </c>
      <c r="R62" s="12"/>
      <c r="S62" s="12">
        <f t="shared" si="9"/>
        <v>260.7810215619336</v>
      </c>
      <c r="T62" s="12"/>
      <c r="U62" s="12">
        <f t="shared" si="10"/>
        <v>1112.3947657769527</v>
      </c>
      <c r="V62" s="12"/>
      <c r="W62" s="12"/>
      <c r="Y62" s="10">
        <f t="shared" si="8"/>
        <v>9</v>
      </c>
    </row>
    <row r="63" spans="1:25" ht="12.75">
      <c r="A63">
        <f t="shared" si="0"/>
        <v>48</v>
      </c>
      <c r="C63">
        <f t="shared" si="11"/>
        <v>4</v>
      </c>
      <c r="D63" s="4"/>
      <c r="E63" s="5">
        <f t="shared" si="2"/>
        <v>39022</v>
      </c>
      <c r="G63" s="12">
        <f t="shared" si="3"/>
        <v>798.3629942150191</v>
      </c>
      <c r="H63" s="12"/>
      <c r="I63" s="12">
        <f t="shared" si="4"/>
        <v>669.0759904612023</v>
      </c>
      <c r="J63" s="12"/>
      <c r="K63" s="12">
        <f t="shared" si="5"/>
        <v>129.28700375381675</v>
      </c>
      <c r="L63" s="12"/>
      <c r="M63" s="12"/>
      <c r="N63" s="12"/>
      <c r="O63" s="12">
        <f t="shared" si="6"/>
        <v>114569.45421816656</v>
      </c>
      <c r="P63" s="12"/>
      <c r="Q63" s="12">
        <f t="shared" si="7"/>
        <v>53.250750000000004</v>
      </c>
      <c r="R63" s="12"/>
      <c r="S63" s="12">
        <f t="shared" si="9"/>
        <v>260.7810215619336</v>
      </c>
      <c r="T63" s="12"/>
      <c r="U63" s="12">
        <f t="shared" si="10"/>
        <v>1112.3947657769527</v>
      </c>
      <c r="V63" s="12"/>
      <c r="W63" s="12"/>
      <c r="Y63" s="10">
        <f t="shared" si="8"/>
        <v>10</v>
      </c>
    </row>
    <row r="64" spans="1:25" ht="12.75">
      <c r="A64">
        <f t="shared" si="0"/>
        <v>49</v>
      </c>
      <c r="C64">
        <f t="shared" si="11"/>
        <v>5</v>
      </c>
      <c r="D64" s="4"/>
      <c r="E64" s="5">
        <f t="shared" si="2"/>
        <v>39052</v>
      </c>
      <c r="G64" s="12">
        <f t="shared" si="3"/>
        <v>798.3629942150191</v>
      </c>
      <c r="H64" s="12"/>
      <c r="I64" s="12">
        <f t="shared" si="4"/>
        <v>668.3218162726383</v>
      </c>
      <c r="J64" s="12"/>
      <c r="K64" s="12">
        <f t="shared" si="5"/>
        <v>130.04117794238073</v>
      </c>
      <c r="L64" s="12"/>
      <c r="M64" s="12"/>
      <c r="N64" s="12"/>
      <c r="O64" s="12">
        <f t="shared" si="6"/>
        <v>114439.41304022419</v>
      </c>
      <c r="P64" s="12"/>
      <c r="Q64" s="12">
        <f t="shared" si="7"/>
        <v>55.9132875</v>
      </c>
      <c r="R64" s="12"/>
      <c r="S64" s="12">
        <f t="shared" si="9"/>
        <v>276.66258577505533</v>
      </c>
      <c r="T64" s="12"/>
      <c r="U64" s="12">
        <f t="shared" si="10"/>
        <v>1130.9388674900745</v>
      </c>
      <c r="V64" s="12"/>
      <c r="W64" s="12"/>
      <c r="Y64" s="10">
        <f t="shared" si="8"/>
        <v>11</v>
      </c>
    </row>
    <row r="65" spans="1:25" ht="12.75">
      <c r="A65">
        <f t="shared" si="0"/>
        <v>50</v>
      </c>
      <c r="C65">
        <f t="shared" si="11"/>
        <v>5</v>
      </c>
      <c r="D65" s="4"/>
      <c r="E65" s="5">
        <f t="shared" si="2"/>
        <v>39083</v>
      </c>
      <c r="G65" s="12">
        <f t="shared" si="3"/>
        <v>798.3629942150191</v>
      </c>
      <c r="H65" s="12"/>
      <c r="I65" s="12">
        <f t="shared" si="4"/>
        <v>667.5632427346411</v>
      </c>
      <c r="J65" s="12"/>
      <c r="K65" s="12">
        <f t="shared" si="5"/>
        <v>130.79975148037795</v>
      </c>
      <c r="L65" s="12"/>
      <c r="M65" s="12"/>
      <c r="N65" s="12"/>
      <c r="O65" s="12">
        <f t="shared" si="6"/>
        <v>114308.61328874381</v>
      </c>
      <c r="P65" s="12"/>
      <c r="Q65" s="12">
        <f t="shared" si="7"/>
        <v>55.9132875</v>
      </c>
      <c r="R65" s="12"/>
      <c r="S65" s="12">
        <f t="shared" si="9"/>
        <v>276.66258577505533</v>
      </c>
      <c r="T65" s="12"/>
      <c r="U65" s="12">
        <f t="shared" si="10"/>
        <v>1130.9388674900745</v>
      </c>
      <c r="V65" s="12"/>
      <c r="W65" s="12"/>
      <c r="Y65" s="10">
        <f t="shared" si="8"/>
        <v>12</v>
      </c>
    </row>
    <row r="66" spans="1:25" ht="12.75">
      <c r="A66">
        <f t="shared" si="0"/>
        <v>51</v>
      </c>
      <c r="C66">
        <f t="shared" si="11"/>
        <v>5</v>
      </c>
      <c r="D66" s="4"/>
      <c r="E66" s="5">
        <f t="shared" si="2"/>
        <v>39114</v>
      </c>
      <c r="G66" s="12">
        <f t="shared" si="3"/>
        <v>798.3629942150191</v>
      </c>
      <c r="H66" s="12"/>
      <c r="I66" s="12">
        <f t="shared" si="4"/>
        <v>666.8002441843389</v>
      </c>
      <c r="J66" s="12"/>
      <c r="K66" s="12">
        <f t="shared" si="5"/>
        <v>131.56275003068015</v>
      </c>
      <c r="L66" s="12"/>
      <c r="M66" s="12"/>
      <c r="N66" s="12"/>
      <c r="O66" s="12">
        <f t="shared" si="6"/>
        <v>114177.05053871313</v>
      </c>
      <c r="P66" s="12"/>
      <c r="Q66" s="12">
        <f t="shared" si="7"/>
        <v>55.9132875</v>
      </c>
      <c r="R66" s="12"/>
      <c r="S66" s="12">
        <f t="shared" si="9"/>
        <v>276.66258577505533</v>
      </c>
      <c r="T66" s="12"/>
      <c r="U66" s="12">
        <f t="shared" si="10"/>
        <v>1130.9388674900745</v>
      </c>
      <c r="V66" s="12"/>
      <c r="W66" s="12"/>
      <c r="Y66" s="10">
        <f t="shared" si="8"/>
        <v>1</v>
      </c>
    </row>
    <row r="67" spans="1:25" ht="12.75">
      <c r="A67">
        <f t="shared" si="0"/>
        <v>52</v>
      </c>
      <c r="C67">
        <f t="shared" si="11"/>
        <v>5</v>
      </c>
      <c r="D67" s="4"/>
      <c r="E67" s="5">
        <f t="shared" si="2"/>
        <v>39142</v>
      </c>
      <c r="G67" s="12">
        <f t="shared" si="3"/>
        <v>798.3629942150191</v>
      </c>
      <c r="H67" s="12"/>
      <c r="I67" s="12">
        <f t="shared" si="4"/>
        <v>666.0327948091599</v>
      </c>
      <c r="J67" s="12"/>
      <c r="K67" s="12">
        <f t="shared" si="5"/>
        <v>132.33019940585916</v>
      </c>
      <c r="L67" s="12"/>
      <c r="M67" s="12"/>
      <c r="N67" s="12"/>
      <c r="O67" s="12">
        <f t="shared" si="6"/>
        <v>114044.72033930727</v>
      </c>
      <c r="P67" s="12"/>
      <c r="Q67" s="12">
        <f t="shared" si="7"/>
        <v>55.9132875</v>
      </c>
      <c r="R67" s="12"/>
      <c r="S67" s="12">
        <f t="shared" si="9"/>
        <v>276.66258577505533</v>
      </c>
      <c r="T67" s="12"/>
      <c r="U67" s="12">
        <f t="shared" si="10"/>
        <v>1130.9388674900745</v>
      </c>
      <c r="V67" s="12"/>
      <c r="W67" s="12"/>
      <c r="Y67" s="10">
        <f t="shared" si="8"/>
        <v>2</v>
      </c>
    </row>
    <row r="68" spans="1:25" ht="12.75">
      <c r="A68">
        <f t="shared" si="0"/>
        <v>53</v>
      </c>
      <c r="C68">
        <f t="shared" si="11"/>
        <v>5</v>
      </c>
      <c r="D68" s="4"/>
      <c r="E68" s="5">
        <f t="shared" si="2"/>
        <v>39173</v>
      </c>
      <c r="G68" s="12">
        <f t="shared" si="3"/>
        <v>798.3629942150191</v>
      </c>
      <c r="H68" s="12"/>
      <c r="I68" s="12">
        <f t="shared" si="4"/>
        <v>665.2608686459591</v>
      </c>
      <c r="J68" s="12"/>
      <c r="K68" s="12">
        <f t="shared" si="5"/>
        <v>133.10212556905992</v>
      </c>
      <c r="L68" s="12"/>
      <c r="M68" s="12"/>
      <c r="N68" s="12"/>
      <c r="O68" s="12">
        <f t="shared" si="6"/>
        <v>113911.61821373821</v>
      </c>
      <c r="P68" s="12"/>
      <c r="Q68" s="12">
        <f t="shared" si="7"/>
        <v>55.9132875</v>
      </c>
      <c r="R68" s="12"/>
      <c r="S68" s="12">
        <f t="shared" si="9"/>
        <v>276.66258577505533</v>
      </c>
      <c r="T68" s="12"/>
      <c r="U68" s="12">
        <f t="shared" si="10"/>
        <v>1130.9388674900745</v>
      </c>
      <c r="V68" s="12"/>
      <c r="W68" s="12"/>
      <c r="Y68" s="10">
        <f t="shared" si="8"/>
        <v>3</v>
      </c>
    </row>
    <row r="69" spans="1:25" ht="12.75">
      <c r="A69">
        <f t="shared" si="0"/>
        <v>54</v>
      </c>
      <c r="C69">
        <f t="shared" si="11"/>
        <v>5</v>
      </c>
      <c r="D69" s="4"/>
      <c r="E69" s="5">
        <f t="shared" si="2"/>
        <v>39203</v>
      </c>
      <c r="G69" s="12">
        <f t="shared" si="3"/>
        <v>798.3629942150191</v>
      </c>
      <c r="H69" s="12"/>
      <c r="I69" s="12">
        <f t="shared" si="4"/>
        <v>664.4844395801396</v>
      </c>
      <c r="J69" s="12"/>
      <c r="K69" s="12">
        <f t="shared" si="5"/>
        <v>133.8785546348795</v>
      </c>
      <c r="L69" s="12"/>
      <c r="M69" s="12"/>
      <c r="N69" s="12"/>
      <c r="O69" s="12">
        <f t="shared" si="6"/>
        <v>113777.73965910333</v>
      </c>
      <c r="P69" s="12"/>
      <c r="Q69" s="12">
        <f t="shared" si="7"/>
        <v>55.9132875</v>
      </c>
      <c r="R69" s="12"/>
      <c r="S69" s="12">
        <f t="shared" si="9"/>
        <v>276.66258577505533</v>
      </c>
      <c r="T69" s="12"/>
      <c r="U69" s="12">
        <f t="shared" si="10"/>
        <v>1130.9388674900745</v>
      </c>
      <c r="V69" s="12"/>
      <c r="W69" s="12"/>
      <c r="Y69" s="10">
        <f t="shared" si="8"/>
        <v>4</v>
      </c>
    </row>
    <row r="70" spans="1:25" ht="12.75">
      <c r="A70">
        <f t="shared" si="0"/>
        <v>55</v>
      </c>
      <c r="C70">
        <f t="shared" si="11"/>
        <v>5</v>
      </c>
      <c r="D70" s="4"/>
      <c r="E70" s="5">
        <f t="shared" si="2"/>
        <v>39234</v>
      </c>
      <c r="G70" s="12">
        <f t="shared" si="3"/>
        <v>798.3629942150191</v>
      </c>
      <c r="H70" s="12"/>
      <c r="I70" s="12">
        <f t="shared" si="4"/>
        <v>663.7034813447694</v>
      </c>
      <c r="J70" s="12"/>
      <c r="K70" s="12">
        <f t="shared" si="5"/>
        <v>134.6595128702496</v>
      </c>
      <c r="L70" s="12"/>
      <c r="M70" s="12"/>
      <c r="N70" s="12"/>
      <c r="O70" s="12">
        <f t="shared" si="6"/>
        <v>113643.08014623309</v>
      </c>
      <c r="P70" s="12"/>
      <c r="Q70" s="12">
        <f t="shared" si="7"/>
        <v>55.9132875</v>
      </c>
      <c r="R70" s="12"/>
      <c r="S70" s="12">
        <f t="shared" si="9"/>
        <v>276.66258577505533</v>
      </c>
      <c r="T70" s="12"/>
      <c r="U70" s="12">
        <f t="shared" si="10"/>
        <v>1130.9388674900745</v>
      </c>
      <c r="V70" s="12"/>
      <c r="W70" s="12"/>
      <c r="Y70" s="10">
        <f t="shared" si="8"/>
        <v>5</v>
      </c>
    </row>
    <row r="71" spans="1:25" ht="12.75">
      <c r="A71">
        <f t="shared" si="0"/>
        <v>56</v>
      </c>
      <c r="C71">
        <f t="shared" si="11"/>
        <v>5</v>
      </c>
      <c r="D71" s="4"/>
      <c r="E71" s="5">
        <f t="shared" si="2"/>
        <v>39264</v>
      </c>
      <c r="G71" s="12">
        <f t="shared" si="3"/>
        <v>798.3629942150191</v>
      </c>
      <c r="H71" s="12"/>
      <c r="I71" s="12">
        <f t="shared" si="4"/>
        <v>662.917967519693</v>
      </c>
      <c r="J71" s="12"/>
      <c r="K71" s="12">
        <f t="shared" si="5"/>
        <v>135.44502669532608</v>
      </c>
      <c r="L71" s="12"/>
      <c r="M71" s="12"/>
      <c r="N71" s="12"/>
      <c r="O71" s="12">
        <f t="shared" si="6"/>
        <v>113507.63511953776</v>
      </c>
      <c r="P71" s="12"/>
      <c r="Q71" s="12">
        <f t="shared" si="7"/>
        <v>55.9132875</v>
      </c>
      <c r="R71" s="12"/>
      <c r="S71" s="12">
        <f t="shared" si="9"/>
        <v>276.66258577505533</v>
      </c>
      <c r="T71" s="12"/>
      <c r="U71" s="12">
        <f t="shared" si="10"/>
        <v>1130.9388674900745</v>
      </c>
      <c r="V71" s="12"/>
      <c r="W71" s="12"/>
      <c r="Y71" s="10">
        <f t="shared" si="8"/>
        <v>6</v>
      </c>
    </row>
    <row r="72" spans="1:25" ht="12.75">
      <c r="A72">
        <f t="shared" si="0"/>
        <v>57</v>
      </c>
      <c r="C72">
        <f t="shared" si="11"/>
        <v>5</v>
      </c>
      <c r="D72" s="4"/>
      <c r="E72" s="5">
        <f t="shared" si="2"/>
        <v>39295</v>
      </c>
      <c r="G72" s="12">
        <f t="shared" si="3"/>
        <v>798.3629942150191</v>
      </c>
      <c r="H72" s="12"/>
      <c r="I72" s="12">
        <f t="shared" si="4"/>
        <v>662.127871530637</v>
      </c>
      <c r="J72" s="12"/>
      <c r="K72" s="12">
        <f t="shared" si="5"/>
        <v>136.23512268438208</v>
      </c>
      <c r="L72" s="12"/>
      <c r="M72" s="12"/>
      <c r="N72" s="12"/>
      <c r="O72" s="12">
        <f t="shared" si="6"/>
        <v>113371.39999685338</v>
      </c>
      <c r="P72" s="12"/>
      <c r="Q72" s="12">
        <f t="shared" si="7"/>
        <v>55.9132875</v>
      </c>
      <c r="R72" s="12"/>
      <c r="S72" s="12">
        <f t="shared" si="9"/>
        <v>276.66258577505533</v>
      </c>
      <c r="T72" s="12"/>
      <c r="U72" s="12">
        <f t="shared" si="10"/>
        <v>1130.9388674900745</v>
      </c>
      <c r="V72" s="12"/>
      <c r="W72" s="12"/>
      <c r="Y72" s="10">
        <f t="shared" si="8"/>
        <v>7</v>
      </c>
    </row>
    <row r="73" spans="1:25" ht="12.75">
      <c r="A73">
        <f t="shared" si="0"/>
        <v>58</v>
      </c>
      <c r="C73">
        <f t="shared" si="11"/>
        <v>5</v>
      </c>
      <c r="D73" s="4"/>
      <c r="E73" s="5">
        <f t="shared" si="2"/>
        <v>39326</v>
      </c>
      <c r="G73" s="12">
        <f t="shared" si="3"/>
        <v>798.3629942150191</v>
      </c>
      <c r="H73" s="12"/>
      <c r="I73" s="12">
        <f t="shared" si="4"/>
        <v>661.3331666483114</v>
      </c>
      <c r="J73" s="12"/>
      <c r="K73" s="12">
        <f t="shared" si="5"/>
        <v>137.0298275667077</v>
      </c>
      <c r="L73" s="12"/>
      <c r="M73" s="12"/>
      <c r="N73" s="12"/>
      <c r="O73" s="12">
        <f t="shared" si="6"/>
        <v>113234.37016928667</v>
      </c>
      <c r="P73" s="12"/>
      <c r="Q73" s="12">
        <f t="shared" si="7"/>
        <v>55.9132875</v>
      </c>
      <c r="R73" s="12"/>
      <c r="S73" s="12">
        <f t="shared" si="9"/>
        <v>276.66258577505533</v>
      </c>
      <c r="T73" s="12"/>
      <c r="U73" s="12">
        <f t="shared" si="10"/>
        <v>1130.9388674900745</v>
      </c>
      <c r="V73" s="12"/>
      <c r="W73" s="12"/>
      <c r="Y73" s="10">
        <f t="shared" si="8"/>
        <v>8</v>
      </c>
    </row>
    <row r="74" spans="1:25" ht="12.75">
      <c r="A74">
        <f t="shared" si="0"/>
        <v>59</v>
      </c>
      <c r="C74">
        <f t="shared" si="11"/>
        <v>5</v>
      </c>
      <c r="D74" s="4"/>
      <c r="E74" s="5">
        <f t="shared" si="2"/>
        <v>39356</v>
      </c>
      <c r="G74" s="12">
        <f t="shared" si="3"/>
        <v>798.3629942150191</v>
      </c>
      <c r="H74" s="12"/>
      <c r="I74" s="12">
        <f t="shared" si="4"/>
        <v>660.5338259875057</v>
      </c>
      <c r="J74" s="12"/>
      <c r="K74" s="12">
        <f t="shared" si="5"/>
        <v>137.82916822751338</v>
      </c>
      <c r="L74" s="12"/>
      <c r="M74" s="12"/>
      <c r="N74" s="12"/>
      <c r="O74" s="12">
        <f t="shared" si="6"/>
        <v>113096.54100105916</v>
      </c>
      <c r="P74" s="12"/>
      <c r="Q74" s="12">
        <f t="shared" si="7"/>
        <v>55.9132875</v>
      </c>
      <c r="R74" s="12"/>
      <c r="S74" s="12">
        <f t="shared" si="9"/>
        <v>276.66258577505533</v>
      </c>
      <c r="T74" s="12"/>
      <c r="U74" s="12">
        <f t="shared" si="10"/>
        <v>1130.9388674900745</v>
      </c>
      <c r="V74" s="12"/>
      <c r="W74" s="12"/>
      <c r="Y74" s="10">
        <f t="shared" si="8"/>
        <v>9</v>
      </c>
    </row>
    <row r="75" spans="1:25" ht="12.75">
      <c r="A75">
        <f t="shared" si="0"/>
        <v>60</v>
      </c>
      <c r="C75">
        <f t="shared" si="11"/>
        <v>5</v>
      </c>
      <c r="D75" s="4"/>
      <c r="E75" s="5">
        <f t="shared" si="2"/>
        <v>39387</v>
      </c>
      <c r="G75" s="12">
        <f t="shared" si="3"/>
        <v>798.3629942150191</v>
      </c>
      <c r="H75" s="12"/>
      <c r="I75" s="12">
        <f t="shared" si="4"/>
        <v>659.7298225061785</v>
      </c>
      <c r="J75" s="12"/>
      <c r="K75" s="12">
        <f t="shared" si="5"/>
        <v>138.63317170884056</v>
      </c>
      <c r="L75" s="12"/>
      <c r="M75" s="12"/>
      <c r="N75" s="12"/>
      <c r="O75" s="12">
        <f t="shared" si="6"/>
        <v>112957.90782935031</v>
      </c>
      <c r="P75" s="12"/>
      <c r="Q75" s="12">
        <f t="shared" si="7"/>
        <v>55.9132875</v>
      </c>
      <c r="R75" s="12"/>
      <c r="S75" s="12">
        <f t="shared" si="9"/>
        <v>276.66258577505533</v>
      </c>
      <c r="T75" s="12"/>
      <c r="U75" s="12">
        <f t="shared" si="10"/>
        <v>1130.9388674900745</v>
      </c>
      <c r="V75" s="12"/>
      <c r="W75" s="12"/>
      <c r="Y75" s="10">
        <f t="shared" si="8"/>
        <v>10</v>
      </c>
    </row>
    <row r="76" spans="1:25" ht="12.75">
      <c r="A76">
        <f t="shared" si="0"/>
        <v>61</v>
      </c>
      <c r="C76">
        <f t="shared" si="11"/>
        <v>6</v>
      </c>
      <c r="D76" s="4"/>
      <c r="E76" s="5">
        <f t="shared" si="2"/>
        <v>39417</v>
      </c>
      <c r="G76" s="12">
        <f t="shared" si="3"/>
        <v>798.3629942150191</v>
      </c>
      <c r="H76" s="12"/>
      <c r="I76" s="12">
        <f t="shared" si="4"/>
        <v>658.9211290045436</v>
      </c>
      <c r="J76" s="12"/>
      <c r="K76" s="12">
        <f t="shared" si="5"/>
        <v>139.4418652104755</v>
      </c>
      <c r="L76" s="12"/>
      <c r="M76" s="12"/>
      <c r="N76" s="12"/>
      <c r="O76" s="12">
        <f t="shared" si="6"/>
        <v>112818.46596413983</v>
      </c>
      <c r="P76" s="12"/>
      <c r="Q76" s="12">
        <f t="shared" si="7"/>
        <v>58.708951875000004</v>
      </c>
      <c r="R76" s="12"/>
      <c r="S76" s="12">
        <f t="shared" si="9"/>
        <v>293.5113372487562</v>
      </c>
      <c r="T76" s="12"/>
      <c r="U76" s="12">
        <f t="shared" si="10"/>
        <v>1150.5832833387753</v>
      </c>
      <c r="V76" s="12"/>
      <c r="W76" s="12"/>
      <c r="Y76" s="10">
        <f t="shared" si="8"/>
        <v>11</v>
      </c>
    </row>
    <row r="77" spans="1:25" ht="12.75">
      <c r="A77">
        <f t="shared" si="0"/>
        <v>62</v>
      </c>
      <c r="C77">
        <f t="shared" si="11"/>
        <v>6</v>
      </c>
      <c r="D77" s="4"/>
      <c r="E77" s="5">
        <f t="shared" si="2"/>
        <v>39448</v>
      </c>
      <c r="G77" s="12">
        <f t="shared" si="3"/>
        <v>798.3629942150191</v>
      </c>
      <c r="H77" s="12"/>
      <c r="I77" s="12">
        <f t="shared" si="4"/>
        <v>658.1077181241491</v>
      </c>
      <c r="J77" s="12"/>
      <c r="K77" s="12">
        <f t="shared" si="5"/>
        <v>140.25527609086998</v>
      </c>
      <c r="L77" s="12"/>
      <c r="M77" s="12"/>
      <c r="N77" s="12"/>
      <c r="O77" s="12">
        <f t="shared" si="6"/>
        <v>112678.21068804896</v>
      </c>
      <c r="P77" s="12"/>
      <c r="Q77" s="12">
        <f t="shared" si="7"/>
        <v>58.708951875000004</v>
      </c>
      <c r="R77" s="12"/>
      <c r="S77" s="12">
        <f t="shared" si="9"/>
        <v>293.5113372487562</v>
      </c>
      <c r="T77" s="12"/>
      <c r="U77" s="12">
        <f t="shared" si="10"/>
        <v>1150.5832833387753</v>
      </c>
      <c r="V77" s="12"/>
      <c r="W77" s="12"/>
      <c r="Y77" s="10">
        <f t="shared" si="8"/>
        <v>12</v>
      </c>
    </row>
    <row r="78" spans="1:25" ht="12.75">
      <c r="A78">
        <f t="shared" si="0"/>
        <v>63</v>
      </c>
      <c r="C78">
        <f t="shared" si="11"/>
        <v>6</v>
      </c>
      <c r="D78" s="4"/>
      <c r="E78" s="5">
        <f t="shared" si="2"/>
        <v>39479</v>
      </c>
      <c r="G78" s="12">
        <f t="shared" si="3"/>
        <v>798.3629942150191</v>
      </c>
      <c r="H78" s="12"/>
      <c r="I78" s="12">
        <f t="shared" si="4"/>
        <v>657.2895623469523</v>
      </c>
      <c r="J78" s="12"/>
      <c r="K78" s="12">
        <f t="shared" si="5"/>
        <v>141.0734318680668</v>
      </c>
      <c r="L78" s="12"/>
      <c r="M78" s="12"/>
      <c r="N78" s="12"/>
      <c r="O78" s="12">
        <f t="shared" si="6"/>
        <v>112537.1372561809</v>
      </c>
      <c r="P78" s="12"/>
      <c r="Q78" s="12">
        <f t="shared" si="7"/>
        <v>58.708951875000004</v>
      </c>
      <c r="R78" s="12"/>
      <c r="S78" s="12">
        <f t="shared" si="9"/>
        <v>293.5113372487562</v>
      </c>
      <c r="T78" s="12"/>
      <c r="U78" s="12">
        <f t="shared" si="10"/>
        <v>1150.5832833387753</v>
      </c>
      <c r="V78" s="12"/>
      <c r="W78" s="12"/>
      <c r="Y78" s="10">
        <f t="shared" si="8"/>
        <v>1</v>
      </c>
    </row>
    <row r="79" spans="1:25" ht="12.75">
      <c r="A79">
        <f t="shared" si="0"/>
        <v>64</v>
      </c>
      <c r="C79">
        <f t="shared" si="11"/>
        <v>6</v>
      </c>
      <c r="D79" s="4"/>
      <c r="E79" s="5">
        <f t="shared" si="2"/>
        <v>39508</v>
      </c>
      <c r="G79" s="12">
        <f t="shared" si="3"/>
        <v>798.3629942150191</v>
      </c>
      <c r="H79" s="12"/>
      <c r="I79" s="12">
        <f t="shared" si="4"/>
        <v>656.4666339943886</v>
      </c>
      <c r="J79" s="12"/>
      <c r="K79" s="12">
        <f t="shared" si="5"/>
        <v>141.8963602206304</v>
      </c>
      <c r="L79" s="12"/>
      <c r="M79" s="12"/>
      <c r="N79" s="12"/>
      <c r="O79" s="12">
        <f t="shared" si="6"/>
        <v>112395.24089596026</v>
      </c>
      <c r="P79" s="12"/>
      <c r="Q79" s="12">
        <f t="shared" si="7"/>
        <v>58.708951875000004</v>
      </c>
      <c r="R79" s="12"/>
      <c r="S79" s="12">
        <f t="shared" si="9"/>
        <v>293.5113372487562</v>
      </c>
      <c r="T79" s="12"/>
      <c r="U79" s="12">
        <f t="shared" si="10"/>
        <v>1150.5832833387753</v>
      </c>
      <c r="V79" s="12"/>
      <c r="W79" s="12"/>
      <c r="Y79" s="10">
        <f t="shared" si="8"/>
        <v>2</v>
      </c>
    </row>
    <row r="80" spans="1:25" ht="12.75">
      <c r="A80">
        <f aca="true" t="shared" si="12" ref="A80:A143">IF(OR(A79&gt;$K$4*12,A79=$K$4*12),"",A79+1)</f>
        <v>65</v>
      </c>
      <c r="C80">
        <f t="shared" si="11"/>
        <v>6</v>
      </c>
      <c r="D80" s="4"/>
      <c r="E80" s="5">
        <f aca="true" t="shared" si="13" ref="E80:E143">IF(A80="","",DATE(IF(MONTH(E79)=12,(YEAR(E79))+1,(YEAR(E79))),IF(MONTH(E79)=12,1,MONTH(E79)+1),DAY(E79)))</f>
        <v>39539</v>
      </c>
      <c r="G80" s="12">
        <f aca="true" t="shared" si="14" ref="G80:G143">IF(A80="","",$K$3)</f>
        <v>798.3629942150191</v>
      </c>
      <c r="H80" s="12"/>
      <c r="I80" s="12">
        <f aca="true" t="shared" si="15" ref="I80:I143">IF(A80="","",IPMT($K$2/12,1,$K$4,-O79))</f>
        <v>655.6389052264349</v>
      </c>
      <c r="J80" s="12"/>
      <c r="K80" s="12">
        <f aca="true" t="shared" si="16" ref="K80:K143">IF(A80="","",G80-I80)</f>
        <v>142.72408898858419</v>
      </c>
      <c r="L80" s="12"/>
      <c r="M80" s="12"/>
      <c r="N80" s="12"/>
      <c r="O80" s="12">
        <f aca="true" t="shared" si="17" ref="O80:O143">IF(A80="","",(O79-M80-K80))</f>
        <v>112252.51680697167</v>
      </c>
      <c r="P80" s="12"/>
      <c r="Q80" s="12">
        <f aca="true" t="shared" si="18" ref="Q80:Q143">IF(A80="","",VLOOKUP(C80,Insurance,3))</f>
        <v>58.708951875000004</v>
      </c>
      <c r="R80" s="12"/>
      <c r="S80" s="12">
        <f t="shared" si="9"/>
        <v>293.5113372487562</v>
      </c>
      <c r="T80" s="12"/>
      <c r="U80" s="12">
        <f t="shared" si="10"/>
        <v>1150.5832833387753</v>
      </c>
      <c r="V80" s="12"/>
      <c r="W80" s="12"/>
      <c r="Y80" s="10">
        <f aca="true" t="shared" si="19" ref="Y80:Y143">IF(Y79=12,1,Y79+1)</f>
        <v>3</v>
      </c>
    </row>
    <row r="81" spans="1:25" ht="12.75">
      <c r="A81">
        <f t="shared" si="12"/>
        <v>66</v>
      </c>
      <c r="C81">
        <f t="shared" si="11"/>
        <v>6</v>
      </c>
      <c r="D81" s="4"/>
      <c r="E81" s="5">
        <f t="shared" si="13"/>
        <v>39569</v>
      </c>
      <c r="G81" s="12">
        <f t="shared" si="14"/>
        <v>798.3629942150191</v>
      </c>
      <c r="H81" s="12"/>
      <c r="I81" s="12">
        <f t="shared" si="15"/>
        <v>654.8063480406681</v>
      </c>
      <c r="J81" s="12"/>
      <c r="K81" s="12">
        <f t="shared" si="16"/>
        <v>143.55664617435093</v>
      </c>
      <c r="L81" s="12"/>
      <c r="M81" s="12"/>
      <c r="N81" s="12"/>
      <c r="O81" s="12">
        <f t="shared" si="17"/>
        <v>112108.96016079733</v>
      </c>
      <c r="P81" s="12"/>
      <c r="Q81" s="12">
        <f t="shared" si="18"/>
        <v>58.708951875000004</v>
      </c>
      <c r="R81" s="12"/>
      <c r="S81" s="12">
        <f aca="true" t="shared" si="20" ref="S81:S144">IF(A81="","",VLOOKUP(C81,Property_Taxes,4))</f>
        <v>293.5113372487562</v>
      </c>
      <c r="T81" s="12"/>
      <c r="U81" s="12">
        <f aca="true" t="shared" si="21" ref="U81:U144">IF(A81="","",(G81+Q81+S81))</f>
        <v>1150.5832833387753</v>
      </c>
      <c r="V81" s="12"/>
      <c r="W81" s="12"/>
      <c r="Y81" s="10">
        <f t="shared" si="19"/>
        <v>4</v>
      </c>
    </row>
    <row r="82" spans="1:25" ht="12.75">
      <c r="A82">
        <f t="shared" si="12"/>
        <v>67</v>
      </c>
      <c r="C82">
        <f t="shared" si="11"/>
        <v>6</v>
      </c>
      <c r="D82" s="4"/>
      <c r="E82" s="5">
        <f t="shared" si="13"/>
        <v>39600</v>
      </c>
      <c r="G82" s="12">
        <f t="shared" si="14"/>
        <v>798.3629942150191</v>
      </c>
      <c r="H82" s="12"/>
      <c r="I82" s="12">
        <f t="shared" si="15"/>
        <v>653.9689342713178</v>
      </c>
      <c r="J82" s="12"/>
      <c r="K82" s="12">
        <f t="shared" si="16"/>
        <v>144.39405994370122</v>
      </c>
      <c r="L82" s="12"/>
      <c r="M82" s="12"/>
      <c r="N82" s="12"/>
      <c r="O82" s="12">
        <f t="shared" si="17"/>
        <v>111964.56610085363</v>
      </c>
      <c r="P82" s="12"/>
      <c r="Q82" s="12">
        <f t="shared" si="18"/>
        <v>58.708951875000004</v>
      </c>
      <c r="R82" s="12"/>
      <c r="S82" s="12">
        <f t="shared" si="20"/>
        <v>293.5113372487562</v>
      </c>
      <c r="T82" s="12"/>
      <c r="U82" s="12">
        <f t="shared" si="21"/>
        <v>1150.5832833387753</v>
      </c>
      <c r="V82" s="12"/>
      <c r="W82" s="12"/>
      <c r="Y82" s="10">
        <f t="shared" si="19"/>
        <v>5</v>
      </c>
    </row>
    <row r="83" spans="1:25" ht="12.75">
      <c r="A83">
        <f t="shared" si="12"/>
        <v>68</v>
      </c>
      <c r="C83">
        <f t="shared" si="11"/>
        <v>6</v>
      </c>
      <c r="D83" s="4"/>
      <c r="E83" s="5">
        <f t="shared" si="13"/>
        <v>39630</v>
      </c>
      <c r="G83" s="12">
        <f t="shared" si="14"/>
        <v>798.3629942150191</v>
      </c>
      <c r="H83" s="12"/>
      <c r="I83" s="12">
        <f t="shared" si="15"/>
        <v>653.1266355883129</v>
      </c>
      <c r="J83" s="12"/>
      <c r="K83" s="12">
        <f t="shared" si="16"/>
        <v>145.2363586267062</v>
      </c>
      <c r="L83" s="12"/>
      <c r="M83" s="12"/>
      <c r="N83" s="12"/>
      <c r="O83" s="12">
        <f t="shared" si="17"/>
        <v>111819.32974222692</v>
      </c>
      <c r="P83" s="12"/>
      <c r="Q83" s="12">
        <f t="shared" si="18"/>
        <v>58.708951875000004</v>
      </c>
      <c r="R83" s="12"/>
      <c r="S83" s="12">
        <f t="shared" si="20"/>
        <v>293.5113372487562</v>
      </c>
      <c r="T83" s="12"/>
      <c r="U83" s="12">
        <f t="shared" si="21"/>
        <v>1150.5832833387753</v>
      </c>
      <c r="V83" s="12"/>
      <c r="W83" s="12"/>
      <c r="Y83" s="10">
        <f t="shared" si="19"/>
        <v>6</v>
      </c>
    </row>
    <row r="84" spans="1:25" ht="12.75">
      <c r="A84">
        <f t="shared" si="12"/>
        <v>69</v>
      </c>
      <c r="C84">
        <f t="shared" si="11"/>
        <v>6</v>
      </c>
      <c r="D84" s="4"/>
      <c r="E84" s="5">
        <f t="shared" si="13"/>
        <v>39661</v>
      </c>
      <c r="G84" s="12">
        <f t="shared" si="14"/>
        <v>798.3629942150191</v>
      </c>
      <c r="H84" s="12"/>
      <c r="I84" s="12">
        <f t="shared" si="15"/>
        <v>652.2794234963237</v>
      </c>
      <c r="J84" s="12"/>
      <c r="K84" s="12">
        <f t="shared" si="16"/>
        <v>146.08357071869534</v>
      </c>
      <c r="L84" s="12"/>
      <c r="M84" s="12"/>
      <c r="N84" s="12"/>
      <c r="O84" s="12">
        <f t="shared" si="17"/>
        <v>111673.24617150823</v>
      </c>
      <c r="P84" s="12"/>
      <c r="Q84" s="12">
        <f t="shared" si="18"/>
        <v>58.708951875000004</v>
      </c>
      <c r="R84" s="12"/>
      <c r="S84" s="12">
        <f t="shared" si="20"/>
        <v>293.5113372487562</v>
      </c>
      <c r="T84" s="12"/>
      <c r="U84" s="12">
        <f t="shared" si="21"/>
        <v>1150.5832833387753</v>
      </c>
      <c r="V84" s="12"/>
      <c r="W84" s="12"/>
      <c r="Y84" s="10">
        <f t="shared" si="19"/>
        <v>7</v>
      </c>
    </row>
    <row r="85" spans="1:25" ht="12.75">
      <c r="A85">
        <f t="shared" si="12"/>
        <v>70</v>
      </c>
      <c r="C85">
        <f t="shared" si="11"/>
        <v>6</v>
      </c>
      <c r="D85" s="4"/>
      <c r="E85" s="5">
        <f t="shared" si="13"/>
        <v>39692</v>
      </c>
      <c r="G85" s="12">
        <f t="shared" si="14"/>
        <v>798.3629942150191</v>
      </c>
      <c r="H85" s="12"/>
      <c r="I85" s="12">
        <f t="shared" si="15"/>
        <v>651.427269333798</v>
      </c>
      <c r="J85" s="12"/>
      <c r="K85" s="12">
        <f t="shared" si="16"/>
        <v>146.93572488122106</v>
      </c>
      <c r="L85" s="12"/>
      <c r="M85" s="12"/>
      <c r="N85" s="12"/>
      <c r="O85" s="12">
        <f t="shared" si="17"/>
        <v>111526.31044662702</v>
      </c>
      <c r="P85" s="12"/>
      <c r="Q85" s="12">
        <f t="shared" si="18"/>
        <v>58.708951875000004</v>
      </c>
      <c r="R85" s="12"/>
      <c r="S85" s="12">
        <f t="shared" si="20"/>
        <v>293.5113372487562</v>
      </c>
      <c r="T85" s="12"/>
      <c r="U85" s="12">
        <f t="shared" si="21"/>
        <v>1150.5832833387753</v>
      </c>
      <c r="V85" s="12"/>
      <c r="W85" s="12"/>
      <c r="Y85" s="10">
        <f t="shared" si="19"/>
        <v>8</v>
      </c>
    </row>
    <row r="86" spans="1:25" ht="12.75">
      <c r="A86">
        <f t="shared" si="12"/>
        <v>71</v>
      </c>
      <c r="C86">
        <f t="shared" si="11"/>
        <v>6</v>
      </c>
      <c r="D86" s="4"/>
      <c r="E86" s="5">
        <f t="shared" si="13"/>
        <v>39722</v>
      </c>
      <c r="G86" s="12">
        <f t="shared" si="14"/>
        <v>798.3629942150191</v>
      </c>
      <c r="H86" s="12"/>
      <c r="I86" s="12">
        <f t="shared" si="15"/>
        <v>650.570144271991</v>
      </c>
      <c r="J86" s="12"/>
      <c r="K86" s="12">
        <f t="shared" si="16"/>
        <v>147.79284994302805</v>
      </c>
      <c r="L86" s="12"/>
      <c r="M86" s="12"/>
      <c r="N86" s="12"/>
      <c r="O86" s="12">
        <f t="shared" si="17"/>
        <v>111378.51759668399</v>
      </c>
      <c r="P86" s="12"/>
      <c r="Q86" s="12">
        <f t="shared" si="18"/>
        <v>58.708951875000004</v>
      </c>
      <c r="R86" s="12"/>
      <c r="S86" s="12">
        <f t="shared" si="20"/>
        <v>293.5113372487562</v>
      </c>
      <c r="T86" s="12"/>
      <c r="U86" s="12">
        <f t="shared" si="21"/>
        <v>1150.5832833387753</v>
      </c>
      <c r="V86" s="12"/>
      <c r="W86" s="12"/>
      <c r="Y86" s="10">
        <f t="shared" si="19"/>
        <v>9</v>
      </c>
    </row>
    <row r="87" spans="1:25" ht="12.75">
      <c r="A87">
        <f t="shared" si="12"/>
        <v>72</v>
      </c>
      <c r="C87">
        <f t="shared" si="11"/>
        <v>6</v>
      </c>
      <c r="D87" s="4"/>
      <c r="E87" s="5">
        <f t="shared" si="13"/>
        <v>39753</v>
      </c>
      <c r="G87" s="12">
        <f t="shared" si="14"/>
        <v>798.3629942150191</v>
      </c>
      <c r="H87" s="12"/>
      <c r="I87" s="12">
        <f t="shared" si="15"/>
        <v>649.70801931399</v>
      </c>
      <c r="J87" s="12"/>
      <c r="K87" s="12">
        <f t="shared" si="16"/>
        <v>148.65497490102905</v>
      </c>
      <c r="L87" s="12"/>
      <c r="M87" s="12"/>
      <c r="N87" s="12"/>
      <c r="O87" s="12">
        <f t="shared" si="17"/>
        <v>111229.86262178296</v>
      </c>
      <c r="P87" s="12"/>
      <c r="Q87" s="12">
        <f t="shared" si="18"/>
        <v>58.708951875000004</v>
      </c>
      <c r="R87" s="12"/>
      <c r="S87" s="12">
        <f t="shared" si="20"/>
        <v>293.5113372487562</v>
      </c>
      <c r="T87" s="12"/>
      <c r="U87" s="12">
        <f t="shared" si="21"/>
        <v>1150.5832833387753</v>
      </c>
      <c r="V87" s="12"/>
      <c r="W87" s="12"/>
      <c r="Y87" s="10">
        <f t="shared" si="19"/>
        <v>10</v>
      </c>
    </row>
    <row r="88" spans="1:25" ht="12.75">
      <c r="A88">
        <f t="shared" si="12"/>
        <v>73</v>
      </c>
      <c r="C88">
        <f t="shared" si="11"/>
        <v>7</v>
      </c>
      <c r="D88" s="4"/>
      <c r="E88" s="5">
        <f t="shared" si="13"/>
        <v>39783</v>
      </c>
      <c r="G88" s="12">
        <f t="shared" si="14"/>
        <v>798.3629942150191</v>
      </c>
      <c r="H88" s="12"/>
      <c r="I88" s="12">
        <f t="shared" si="15"/>
        <v>648.8408652937339</v>
      </c>
      <c r="J88" s="12"/>
      <c r="K88" s="12">
        <f t="shared" si="16"/>
        <v>149.52212892128512</v>
      </c>
      <c r="L88" s="12"/>
      <c r="M88" s="12"/>
      <c r="N88" s="12"/>
      <c r="O88" s="12">
        <f t="shared" si="17"/>
        <v>111080.34049286168</v>
      </c>
      <c r="P88" s="12"/>
      <c r="Q88" s="12">
        <f t="shared" si="18"/>
        <v>61.64439946875001</v>
      </c>
      <c r="R88" s="12"/>
      <c r="S88" s="12">
        <f t="shared" si="20"/>
        <v>311.3861776872055</v>
      </c>
      <c r="T88" s="12"/>
      <c r="U88" s="12">
        <f t="shared" si="21"/>
        <v>1171.3935713709745</v>
      </c>
      <c r="V88" s="12"/>
      <c r="W88" s="12"/>
      <c r="Y88" s="10">
        <f t="shared" si="19"/>
        <v>11</v>
      </c>
    </row>
    <row r="89" spans="1:25" ht="12.75">
      <c r="A89">
        <f t="shared" si="12"/>
        <v>74</v>
      </c>
      <c r="C89">
        <f t="shared" si="11"/>
        <v>7</v>
      </c>
      <c r="D89" s="4"/>
      <c r="E89" s="5">
        <f t="shared" si="13"/>
        <v>39814</v>
      </c>
      <c r="G89" s="12">
        <f t="shared" si="14"/>
        <v>798.3629942150191</v>
      </c>
      <c r="H89" s="12"/>
      <c r="I89" s="12">
        <f t="shared" si="15"/>
        <v>647.9686528750265</v>
      </c>
      <c r="J89" s="12"/>
      <c r="K89" s="12">
        <f t="shared" si="16"/>
        <v>150.3943413399926</v>
      </c>
      <c r="L89" s="12"/>
      <c r="M89" s="12"/>
      <c r="N89" s="12"/>
      <c r="O89" s="12">
        <f t="shared" si="17"/>
        <v>110929.94615152168</v>
      </c>
      <c r="P89" s="12"/>
      <c r="Q89" s="12">
        <f t="shared" si="18"/>
        <v>61.64439946875001</v>
      </c>
      <c r="R89" s="12"/>
      <c r="S89" s="12">
        <f t="shared" si="20"/>
        <v>311.3861776872055</v>
      </c>
      <c r="T89" s="12"/>
      <c r="U89" s="12">
        <f t="shared" si="21"/>
        <v>1171.3935713709745</v>
      </c>
      <c r="V89" s="12"/>
      <c r="W89" s="12"/>
      <c r="Y89" s="10">
        <f t="shared" si="19"/>
        <v>12</v>
      </c>
    </row>
    <row r="90" spans="1:25" ht="12.75">
      <c r="A90">
        <f t="shared" si="12"/>
        <v>75</v>
      </c>
      <c r="C90">
        <f t="shared" si="11"/>
        <v>7</v>
      </c>
      <c r="D90" s="4"/>
      <c r="E90" s="5">
        <f t="shared" si="13"/>
        <v>39845</v>
      </c>
      <c r="G90" s="12">
        <f t="shared" si="14"/>
        <v>798.3629942150191</v>
      </c>
      <c r="H90" s="12"/>
      <c r="I90" s="12">
        <f t="shared" si="15"/>
        <v>647.0913525505432</v>
      </c>
      <c r="J90" s="12"/>
      <c r="K90" s="12">
        <f t="shared" si="16"/>
        <v>151.27164166447585</v>
      </c>
      <c r="L90" s="12"/>
      <c r="M90" s="12"/>
      <c r="N90" s="12"/>
      <c r="O90" s="12">
        <f t="shared" si="17"/>
        <v>110778.67450985721</v>
      </c>
      <c r="P90" s="12"/>
      <c r="Q90" s="12">
        <f t="shared" si="18"/>
        <v>61.64439946875001</v>
      </c>
      <c r="R90" s="12"/>
      <c r="S90" s="12">
        <f t="shared" si="20"/>
        <v>311.3861776872055</v>
      </c>
      <c r="T90" s="12"/>
      <c r="U90" s="12">
        <f t="shared" si="21"/>
        <v>1171.3935713709745</v>
      </c>
      <c r="V90" s="12"/>
      <c r="W90" s="12"/>
      <c r="Y90" s="10">
        <f t="shared" si="19"/>
        <v>1</v>
      </c>
    </row>
    <row r="91" spans="1:25" ht="12.75">
      <c r="A91">
        <f t="shared" si="12"/>
        <v>76</v>
      </c>
      <c r="C91">
        <f t="shared" si="11"/>
        <v>7</v>
      </c>
      <c r="D91" s="4"/>
      <c r="E91" s="5">
        <f t="shared" si="13"/>
        <v>39873</v>
      </c>
      <c r="G91" s="12">
        <f t="shared" si="14"/>
        <v>798.3629942150191</v>
      </c>
      <c r="H91" s="12"/>
      <c r="I91" s="12">
        <f t="shared" si="15"/>
        <v>646.2089346408338</v>
      </c>
      <c r="J91" s="12"/>
      <c r="K91" s="12">
        <f t="shared" si="16"/>
        <v>152.15405957418523</v>
      </c>
      <c r="L91" s="12"/>
      <c r="M91" s="12"/>
      <c r="N91" s="12"/>
      <c r="O91" s="12">
        <f t="shared" si="17"/>
        <v>110626.52045028303</v>
      </c>
      <c r="P91" s="12"/>
      <c r="Q91" s="12">
        <f t="shared" si="18"/>
        <v>61.64439946875001</v>
      </c>
      <c r="R91" s="12"/>
      <c r="S91" s="12">
        <f t="shared" si="20"/>
        <v>311.3861776872055</v>
      </c>
      <c r="T91" s="12"/>
      <c r="U91" s="12">
        <f t="shared" si="21"/>
        <v>1171.3935713709745</v>
      </c>
      <c r="V91" s="12"/>
      <c r="W91" s="12"/>
      <c r="Y91" s="10">
        <f t="shared" si="19"/>
        <v>2</v>
      </c>
    </row>
    <row r="92" spans="1:25" ht="12.75">
      <c r="A92">
        <f t="shared" si="12"/>
        <v>77</v>
      </c>
      <c r="C92">
        <f aca="true" t="shared" si="22" ref="C92:C155">IF(A92="","",C80+1)</f>
        <v>7</v>
      </c>
      <c r="D92" s="4"/>
      <c r="E92" s="5">
        <f t="shared" si="13"/>
        <v>39904</v>
      </c>
      <c r="G92" s="12">
        <f t="shared" si="14"/>
        <v>798.3629942150191</v>
      </c>
      <c r="H92" s="12"/>
      <c r="I92" s="12">
        <f t="shared" si="15"/>
        <v>645.3213692933177</v>
      </c>
      <c r="J92" s="12"/>
      <c r="K92" s="12">
        <f t="shared" si="16"/>
        <v>153.04162492170133</v>
      </c>
      <c r="L92" s="12"/>
      <c r="M92" s="12"/>
      <c r="N92" s="12"/>
      <c r="O92" s="12">
        <f t="shared" si="17"/>
        <v>110473.47882536134</v>
      </c>
      <c r="P92" s="12"/>
      <c r="Q92" s="12">
        <f t="shared" si="18"/>
        <v>61.64439946875001</v>
      </c>
      <c r="R92" s="12"/>
      <c r="S92" s="12">
        <f t="shared" si="20"/>
        <v>311.3861776872055</v>
      </c>
      <c r="T92" s="12"/>
      <c r="U92" s="12">
        <f t="shared" si="21"/>
        <v>1171.3935713709745</v>
      </c>
      <c r="V92" s="12"/>
      <c r="W92" s="12"/>
      <c r="Y92" s="10">
        <f t="shared" si="19"/>
        <v>3</v>
      </c>
    </row>
    <row r="93" spans="1:25" ht="12.75">
      <c r="A93">
        <f t="shared" si="12"/>
        <v>78</v>
      </c>
      <c r="C93">
        <f t="shared" si="22"/>
        <v>7</v>
      </c>
      <c r="D93" s="4"/>
      <c r="E93" s="5">
        <f t="shared" si="13"/>
        <v>39934</v>
      </c>
      <c r="G93" s="12">
        <f t="shared" si="14"/>
        <v>798.3629942150191</v>
      </c>
      <c r="H93" s="12"/>
      <c r="I93" s="12">
        <f t="shared" si="15"/>
        <v>644.4286264812745</v>
      </c>
      <c r="J93" s="12"/>
      <c r="K93" s="12">
        <f t="shared" si="16"/>
        <v>153.93436773374458</v>
      </c>
      <c r="L93" s="12"/>
      <c r="M93" s="12"/>
      <c r="N93" s="12"/>
      <c r="O93" s="12">
        <f t="shared" si="17"/>
        <v>110319.54445762759</v>
      </c>
      <c r="P93" s="12"/>
      <c r="Q93" s="12">
        <f t="shared" si="18"/>
        <v>61.64439946875001</v>
      </c>
      <c r="R93" s="12"/>
      <c r="S93" s="12">
        <f t="shared" si="20"/>
        <v>311.3861776872055</v>
      </c>
      <c r="T93" s="12"/>
      <c r="U93" s="12">
        <f t="shared" si="21"/>
        <v>1171.3935713709745</v>
      </c>
      <c r="V93" s="12"/>
      <c r="W93" s="12"/>
      <c r="Y93" s="10">
        <f t="shared" si="19"/>
        <v>4</v>
      </c>
    </row>
    <row r="94" spans="1:25" ht="12.75">
      <c r="A94">
        <f t="shared" si="12"/>
        <v>79</v>
      </c>
      <c r="C94">
        <f t="shared" si="22"/>
        <v>7</v>
      </c>
      <c r="D94" s="4"/>
      <c r="E94" s="5">
        <f t="shared" si="13"/>
        <v>39965</v>
      </c>
      <c r="G94" s="12">
        <f t="shared" si="14"/>
        <v>798.3629942150191</v>
      </c>
      <c r="H94" s="12"/>
      <c r="I94" s="12">
        <f t="shared" si="15"/>
        <v>643.5306760028276</v>
      </c>
      <c r="J94" s="12"/>
      <c r="K94" s="12">
        <f t="shared" si="16"/>
        <v>154.83231821219147</v>
      </c>
      <c r="L94" s="12"/>
      <c r="M94" s="12"/>
      <c r="N94" s="12"/>
      <c r="O94" s="12">
        <f t="shared" si="17"/>
        <v>110164.7121394154</v>
      </c>
      <c r="P94" s="12"/>
      <c r="Q94" s="12">
        <f t="shared" si="18"/>
        <v>61.64439946875001</v>
      </c>
      <c r="R94" s="12"/>
      <c r="S94" s="12">
        <f t="shared" si="20"/>
        <v>311.3861776872055</v>
      </c>
      <c r="T94" s="12"/>
      <c r="U94" s="12">
        <f t="shared" si="21"/>
        <v>1171.3935713709745</v>
      </c>
      <c r="V94" s="12"/>
      <c r="W94" s="12"/>
      <c r="Y94" s="10">
        <f t="shared" si="19"/>
        <v>5</v>
      </c>
    </row>
    <row r="95" spans="1:25" ht="12.75">
      <c r="A95">
        <f t="shared" si="12"/>
        <v>80</v>
      </c>
      <c r="C95">
        <f t="shared" si="22"/>
        <v>7</v>
      </c>
      <c r="D95" s="4"/>
      <c r="E95" s="5">
        <f t="shared" si="13"/>
        <v>39995</v>
      </c>
      <c r="G95" s="12">
        <f t="shared" si="14"/>
        <v>798.3629942150191</v>
      </c>
      <c r="H95" s="12"/>
      <c r="I95" s="12">
        <f t="shared" si="15"/>
        <v>642.6274874799232</v>
      </c>
      <c r="J95" s="12"/>
      <c r="K95" s="12">
        <f t="shared" si="16"/>
        <v>155.7355067350959</v>
      </c>
      <c r="L95" s="12"/>
      <c r="M95" s="12"/>
      <c r="N95" s="12"/>
      <c r="O95" s="12">
        <f t="shared" si="17"/>
        <v>110008.9766326803</v>
      </c>
      <c r="P95" s="12"/>
      <c r="Q95" s="12">
        <f t="shared" si="18"/>
        <v>61.64439946875001</v>
      </c>
      <c r="R95" s="12"/>
      <c r="S95" s="12">
        <f t="shared" si="20"/>
        <v>311.3861776872055</v>
      </c>
      <c r="T95" s="12"/>
      <c r="U95" s="12">
        <f t="shared" si="21"/>
        <v>1171.3935713709745</v>
      </c>
      <c r="V95" s="12"/>
      <c r="W95" s="12"/>
      <c r="Y95" s="10">
        <f t="shared" si="19"/>
        <v>6</v>
      </c>
    </row>
    <row r="96" spans="1:25" ht="12.75">
      <c r="A96">
        <f t="shared" si="12"/>
        <v>81</v>
      </c>
      <c r="C96">
        <f t="shared" si="22"/>
        <v>7</v>
      </c>
      <c r="D96" s="4"/>
      <c r="E96" s="5">
        <f t="shared" si="13"/>
        <v>40026</v>
      </c>
      <c r="G96" s="12">
        <f t="shared" si="14"/>
        <v>798.3629942150191</v>
      </c>
      <c r="H96" s="12"/>
      <c r="I96" s="12">
        <f t="shared" si="15"/>
        <v>641.7190303573018</v>
      </c>
      <c r="J96" s="12"/>
      <c r="K96" s="12">
        <f t="shared" si="16"/>
        <v>156.64396385771727</v>
      </c>
      <c r="L96" s="12"/>
      <c r="M96" s="12"/>
      <c r="N96" s="12"/>
      <c r="O96" s="12">
        <f t="shared" si="17"/>
        <v>109852.33266882258</v>
      </c>
      <c r="P96" s="12"/>
      <c r="Q96" s="12">
        <f t="shared" si="18"/>
        <v>61.64439946875001</v>
      </c>
      <c r="R96" s="12"/>
      <c r="S96" s="12">
        <f t="shared" si="20"/>
        <v>311.3861776872055</v>
      </c>
      <c r="T96" s="12"/>
      <c r="U96" s="12">
        <f t="shared" si="21"/>
        <v>1171.3935713709745</v>
      </c>
      <c r="V96" s="12"/>
      <c r="W96" s="12"/>
      <c r="Y96" s="10">
        <f t="shared" si="19"/>
        <v>7</v>
      </c>
    </row>
    <row r="97" spans="1:25" ht="12.75">
      <c r="A97">
        <f t="shared" si="12"/>
        <v>82</v>
      </c>
      <c r="C97">
        <f t="shared" si="22"/>
        <v>7</v>
      </c>
      <c r="D97" s="4"/>
      <c r="E97" s="5">
        <f t="shared" si="13"/>
        <v>40057</v>
      </c>
      <c r="G97" s="12">
        <f t="shared" si="14"/>
        <v>798.3629942150191</v>
      </c>
      <c r="H97" s="12"/>
      <c r="I97" s="12">
        <f t="shared" si="15"/>
        <v>640.8052739014651</v>
      </c>
      <c r="J97" s="12"/>
      <c r="K97" s="12">
        <f t="shared" si="16"/>
        <v>157.557720313554</v>
      </c>
      <c r="L97" s="12"/>
      <c r="M97" s="12"/>
      <c r="N97" s="12"/>
      <c r="O97" s="12">
        <f t="shared" si="17"/>
        <v>109694.77494850903</v>
      </c>
      <c r="P97" s="12"/>
      <c r="Q97" s="12">
        <f t="shared" si="18"/>
        <v>61.64439946875001</v>
      </c>
      <c r="R97" s="12"/>
      <c r="S97" s="12">
        <f t="shared" si="20"/>
        <v>311.3861776872055</v>
      </c>
      <c r="T97" s="12"/>
      <c r="U97" s="12">
        <f t="shared" si="21"/>
        <v>1171.3935713709745</v>
      </c>
      <c r="V97" s="12"/>
      <c r="W97" s="12"/>
      <c r="Y97" s="10">
        <f t="shared" si="19"/>
        <v>8</v>
      </c>
    </row>
    <row r="98" spans="1:25" ht="12.75">
      <c r="A98">
        <f t="shared" si="12"/>
        <v>83</v>
      </c>
      <c r="C98">
        <f t="shared" si="22"/>
        <v>7</v>
      </c>
      <c r="D98" s="4"/>
      <c r="E98" s="5">
        <f t="shared" si="13"/>
        <v>40087</v>
      </c>
      <c r="G98" s="12">
        <f t="shared" si="14"/>
        <v>798.3629942150191</v>
      </c>
      <c r="H98" s="12"/>
      <c r="I98" s="12">
        <f t="shared" si="15"/>
        <v>639.8861871996361</v>
      </c>
      <c r="J98" s="12"/>
      <c r="K98" s="12">
        <f t="shared" si="16"/>
        <v>158.47680701538297</v>
      </c>
      <c r="L98" s="12"/>
      <c r="M98" s="12"/>
      <c r="N98" s="12"/>
      <c r="O98" s="12">
        <f t="shared" si="17"/>
        <v>109536.29814149365</v>
      </c>
      <c r="P98" s="12"/>
      <c r="Q98" s="12">
        <f t="shared" si="18"/>
        <v>61.64439946875001</v>
      </c>
      <c r="R98" s="12"/>
      <c r="S98" s="12">
        <f t="shared" si="20"/>
        <v>311.3861776872055</v>
      </c>
      <c r="T98" s="12"/>
      <c r="U98" s="12">
        <f t="shared" si="21"/>
        <v>1171.3935713709745</v>
      </c>
      <c r="V98" s="12"/>
      <c r="W98" s="12"/>
      <c r="Y98" s="10">
        <f t="shared" si="19"/>
        <v>9</v>
      </c>
    </row>
    <row r="99" spans="1:25" ht="12.75">
      <c r="A99">
        <f t="shared" si="12"/>
        <v>84</v>
      </c>
      <c r="C99">
        <f t="shared" si="22"/>
        <v>7</v>
      </c>
      <c r="D99" s="4"/>
      <c r="E99" s="5">
        <f t="shared" si="13"/>
        <v>40118</v>
      </c>
      <c r="G99" s="12">
        <f t="shared" si="14"/>
        <v>798.3629942150191</v>
      </c>
      <c r="H99" s="12"/>
      <c r="I99" s="12">
        <f t="shared" si="15"/>
        <v>638.961739158713</v>
      </c>
      <c r="J99" s="12"/>
      <c r="K99" s="12">
        <f t="shared" si="16"/>
        <v>159.401255056306</v>
      </c>
      <c r="L99" s="12"/>
      <c r="M99" s="12"/>
      <c r="N99" s="12"/>
      <c r="O99" s="12">
        <f t="shared" si="17"/>
        <v>109376.89688643735</v>
      </c>
      <c r="P99" s="12"/>
      <c r="Q99" s="12">
        <f t="shared" si="18"/>
        <v>61.64439946875001</v>
      </c>
      <c r="R99" s="12"/>
      <c r="S99" s="12">
        <f t="shared" si="20"/>
        <v>311.3861776872055</v>
      </c>
      <c r="T99" s="12"/>
      <c r="U99" s="12">
        <f t="shared" si="21"/>
        <v>1171.3935713709745</v>
      </c>
      <c r="V99" s="12"/>
      <c r="W99" s="12"/>
      <c r="Y99" s="10">
        <f t="shared" si="19"/>
        <v>10</v>
      </c>
    </row>
    <row r="100" spans="1:25" ht="12.75">
      <c r="A100">
        <f t="shared" si="12"/>
        <v>85</v>
      </c>
      <c r="C100">
        <f t="shared" si="22"/>
        <v>8</v>
      </c>
      <c r="D100" s="4"/>
      <c r="E100" s="5">
        <f t="shared" si="13"/>
        <v>40148</v>
      </c>
      <c r="G100" s="12">
        <f t="shared" si="14"/>
        <v>798.3629942150191</v>
      </c>
      <c r="H100" s="12"/>
      <c r="I100" s="12">
        <f t="shared" si="15"/>
        <v>638.0318985042179</v>
      </c>
      <c r="J100" s="12"/>
      <c r="K100" s="12">
        <f t="shared" si="16"/>
        <v>160.33109571080115</v>
      </c>
      <c r="L100" s="12"/>
      <c r="M100" s="12"/>
      <c r="N100" s="12"/>
      <c r="O100" s="12">
        <f t="shared" si="17"/>
        <v>109216.56579072654</v>
      </c>
      <c r="P100" s="12"/>
      <c r="Q100" s="12">
        <f t="shared" si="18"/>
        <v>64.72661944218751</v>
      </c>
      <c r="R100" s="12"/>
      <c r="S100" s="12">
        <f t="shared" si="20"/>
        <v>330.3495959083563</v>
      </c>
      <c r="T100" s="12"/>
      <c r="U100" s="12">
        <f t="shared" si="21"/>
        <v>1193.4392095655628</v>
      </c>
      <c r="V100" s="12"/>
      <c r="W100" s="12"/>
      <c r="Y100" s="10">
        <f t="shared" si="19"/>
        <v>11</v>
      </c>
    </row>
    <row r="101" spans="1:25" ht="12.75">
      <c r="A101">
        <f t="shared" si="12"/>
        <v>86</v>
      </c>
      <c r="C101">
        <f t="shared" si="22"/>
        <v>8</v>
      </c>
      <c r="D101" s="4"/>
      <c r="E101" s="5">
        <f t="shared" si="13"/>
        <v>40179</v>
      </c>
      <c r="G101" s="12">
        <f t="shared" si="14"/>
        <v>798.3629942150191</v>
      </c>
      <c r="H101" s="12"/>
      <c r="I101" s="12">
        <f t="shared" si="15"/>
        <v>637.0966337792382</v>
      </c>
      <c r="J101" s="12"/>
      <c r="K101" s="12">
        <f t="shared" si="16"/>
        <v>161.26636043578083</v>
      </c>
      <c r="L101" s="12"/>
      <c r="M101" s="12"/>
      <c r="N101" s="12"/>
      <c r="O101" s="12">
        <f t="shared" si="17"/>
        <v>109055.29943029076</v>
      </c>
      <c r="P101" s="12"/>
      <c r="Q101" s="12">
        <f t="shared" si="18"/>
        <v>64.72661944218751</v>
      </c>
      <c r="R101" s="12"/>
      <c r="S101" s="12">
        <f t="shared" si="20"/>
        <v>330.3495959083563</v>
      </c>
      <c r="T101" s="12"/>
      <c r="U101" s="12">
        <f t="shared" si="21"/>
        <v>1193.4392095655628</v>
      </c>
      <c r="V101" s="12"/>
      <c r="W101" s="12"/>
      <c r="Y101" s="10">
        <f t="shared" si="19"/>
        <v>12</v>
      </c>
    </row>
    <row r="102" spans="1:25" ht="12.75">
      <c r="A102">
        <f t="shared" si="12"/>
        <v>87</v>
      </c>
      <c r="C102">
        <f t="shared" si="22"/>
        <v>8</v>
      </c>
      <c r="D102" s="4"/>
      <c r="E102" s="5">
        <f t="shared" si="13"/>
        <v>40210</v>
      </c>
      <c r="G102" s="12">
        <f t="shared" si="14"/>
        <v>798.3629942150191</v>
      </c>
      <c r="H102" s="12"/>
      <c r="I102" s="12">
        <f t="shared" si="15"/>
        <v>636.1559133433628</v>
      </c>
      <c r="J102" s="12"/>
      <c r="K102" s="12">
        <f t="shared" si="16"/>
        <v>162.20708087165622</v>
      </c>
      <c r="L102" s="12"/>
      <c r="M102" s="12"/>
      <c r="N102" s="12"/>
      <c r="O102" s="12">
        <f t="shared" si="17"/>
        <v>108893.09234941911</v>
      </c>
      <c r="P102" s="12"/>
      <c r="Q102" s="12">
        <f t="shared" si="18"/>
        <v>64.72661944218751</v>
      </c>
      <c r="R102" s="12"/>
      <c r="S102" s="12">
        <f t="shared" si="20"/>
        <v>330.3495959083563</v>
      </c>
      <c r="T102" s="12"/>
      <c r="U102" s="12">
        <f t="shared" si="21"/>
        <v>1193.4392095655628</v>
      </c>
      <c r="V102" s="12"/>
      <c r="W102" s="12"/>
      <c r="Y102" s="10">
        <f t="shared" si="19"/>
        <v>1</v>
      </c>
    </row>
    <row r="103" spans="1:25" ht="12.75">
      <c r="A103">
        <f t="shared" si="12"/>
        <v>88</v>
      </c>
      <c r="C103">
        <f t="shared" si="22"/>
        <v>8</v>
      </c>
      <c r="D103" s="4"/>
      <c r="E103" s="5">
        <f t="shared" si="13"/>
        <v>40238</v>
      </c>
      <c r="G103" s="12">
        <f t="shared" si="14"/>
        <v>798.3629942150191</v>
      </c>
      <c r="H103" s="12"/>
      <c r="I103" s="12">
        <f t="shared" si="15"/>
        <v>635.2097053716114</v>
      </c>
      <c r="J103" s="12"/>
      <c r="K103" s="12">
        <f t="shared" si="16"/>
        <v>163.1532888434076</v>
      </c>
      <c r="L103" s="12"/>
      <c r="M103" s="12"/>
      <c r="N103" s="12"/>
      <c r="O103" s="12">
        <f t="shared" si="17"/>
        <v>108729.9390605757</v>
      </c>
      <c r="P103" s="12"/>
      <c r="Q103" s="12">
        <f t="shared" si="18"/>
        <v>64.72661944218751</v>
      </c>
      <c r="R103" s="12"/>
      <c r="S103" s="12">
        <f t="shared" si="20"/>
        <v>330.3495959083563</v>
      </c>
      <c r="T103" s="12"/>
      <c r="U103" s="12">
        <f t="shared" si="21"/>
        <v>1193.4392095655628</v>
      </c>
      <c r="V103" s="12"/>
      <c r="W103" s="12"/>
      <c r="Y103" s="10">
        <f t="shared" si="19"/>
        <v>2</v>
      </c>
    </row>
    <row r="104" spans="1:25" ht="12.75">
      <c r="A104">
        <f t="shared" si="12"/>
        <v>89</v>
      </c>
      <c r="C104">
        <f t="shared" si="22"/>
        <v>8</v>
      </c>
      <c r="D104" s="4"/>
      <c r="E104" s="5">
        <f t="shared" si="13"/>
        <v>40269</v>
      </c>
      <c r="G104" s="12">
        <f t="shared" si="14"/>
        <v>798.3629942150191</v>
      </c>
      <c r="H104" s="12"/>
      <c r="I104" s="12">
        <f t="shared" si="15"/>
        <v>634.2579778533583</v>
      </c>
      <c r="J104" s="12"/>
      <c r="K104" s="12">
        <f t="shared" si="16"/>
        <v>164.10501636166077</v>
      </c>
      <c r="L104" s="12"/>
      <c r="M104" s="12"/>
      <c r="N104" s="12"/>
      <c r="O104" s="12">
        <f t="shared" si="17"/>
        <v>108565.83404421405</v>
      </c>
      <c r="P104" s="12"/>
      <c r="Q104" s="12">
        <f t="shared" si="18"/>
        <v>64.72661944218751</v>
      </c>
      <c r="R104" s="12"/>
      <c r="S104" s="12">
        <f t="shared" si="20"/>
        <v>330.3495959083563</v>
      </c>
      <c r="T104" s="12"/>
      <c r="U104" s="12">
        <f t="shared" si="21"/>
        <v>1193.4392095655628</v>
      </c>
      <c r="V104" s="12"/>
      <c r="W104" s="12"/>
      <c r="Y104" s="10">
        <f t="shared" si="19"/>
        <v>3</v>
      </c>
    </row>
    <row r="105" spans="1:25" ht="12.75">
      <c r="A105">
        <f t="shared" si="12"/>
        <v>90</v>
      </c>
      <c r="C105">
        <f t="shared" si="22"/>
        <v>8</v>
      </c>
      <c r="D105" s="4"/>
      <c r="E105" s="5">
        <f t="shared" si="13"/>
        <v>40299</v>
      </c>
      <c r="G105" s="12">
        <f t="shared" si="14"/>
        <v>798.3629942150191</v>
      </c>
      <c r="H105" s="12"/>
      <c r="I105" s="12">
        <f t="shared" si="15"/>
        <v>633.3006985912486</v>
      </c>
      <c r="J105" s="12"/>
      <c r="K105" s="12">
        <f t="shared" si="16"/>
        <v>165.0622956237704</v>
      </c>
      <c r="L105" s="12"/>
      <c r="M105" s="12"/>
      <c r="N105" s="12"/>
      <c r="O105" s="12">
        <f t="shared" si="17"/>
        <v>108400.77174859028</v>
      </c>
      <c r="P105" s="12"/>
      <c r="Q105" s="12">
        <f t="shared" si="18"/>
        <v>64.72661944218751</v>
      </c>
      <c r="R105" s="12"/>
      <c r="S105" s="12">
        <f t="shared" si="20"/>
        <v>330.3495959083563</v>
      </c>
      <c r="T105" s="12"/>
      <c r="U105" s="12">
        <f t="shared" si="21"/>
        <v>1193.4392095655628</v>
      </c>
      <c r="V105" s="12"/>
      <c r="W105" s="12"/>
      <c r="Y105" s="10">
        <f t="shared" si="19"/>
        <v>4</v>
      </c>
    </row>
    <row r="106" spans="1:25" ht="12.75">
      <c r="A106">
        <f t="shared" si="12"/>
        <v>91</v>
      </c>
      <c r="C106">
        <f t="shared" si="22"/>
        <v>8</v>
      </c>
      <c r="D106" s="4"/>
      <c r="E106" s="5">
        <f t="shared" si="13"/>
        <v>40330</v>
      </c>
      <c r="G106" s="12">
        <f t="shared" si="14"/>
        <v>798.3629942150191</v>
      </c>
      <c r="H106" s="12"/>
      <c r="I106" s="12">
        <f t="shared" si="15"/>
        <v>632.33783520011</v>
      </c>
      <c r="J106" s="12"/>
      <c r="K106" s="12">
        <f t="shared" si="16"/>
        <v>166.02515901490904</v>
      </c>
      <c r="L106" s="12"/>
      <c r="M106" s="12"/>
      <c r="N106" s="12"/>
      <c r="O106" s="12">
        <f t="shared" si="17"/>
        <v>108234.74658957537</v>
      </c>
      <c r="P106" s="12"/>
      <c r="Q106" s="12">
        <f t="shared" si="18"/>
        <v>64.72661944218751</v>
      </c>
      <c r="R106" s="12"/>
      <c r="S106" s="12">
        <f t="shared" si="20"/>
        <v>330.3495959083563</v>
      </c>
      <c r="T106" s="12"/>
      <c r="U106" s="12">
        <f t="shared" si="21"/>
        <v>1193.4392095655628</v>
      </c>
      <c r="V106" s="12"/>
      <c r="W106" s="12"/>
      <c r="Y106" s="10">
        <f t="shared" si="19"/>
        <v>5</v>
      </c>
    </row>
    <row r="107" spans="1:25" ht="12.75">
      <c r="A107">
        <f t="shared" si="12"/>
        <v>92</v>
      </c>
      <c r="C107">
        <f t="shared" si="22"/>
        <v>8</v>
      </c>
      <c r="D107" s="4"/>
      <c r="E107" s="5">
        <f t="shared" si="13"/>
        <v>40360</v>
      </c>
      <c r="G107" s="12">
        <f t="shared" si="14"/>
        <v>798.3629942150191</v>
      </c>
      <c r="H107" s="12"/>
      <c r="I107" s="12">
        <f t="shared" si="15"/>
        <v>631.3693551058564</v>
      </c>
      <c r="J107" s="12"/>
      <c r="K107" s="12">
        <f t="shared" si="16"/>
        <v>166.9936391091627</v>
      </c>
      <c r="L107" s="12"/>
      <c r="M107" s="12"/>
      <c r="N107" s="12"/>
      <c r="O107" s="12">
        <f t="shared" si="17"/>
        <v>108067.75295046621</v>
      </c>
      <c r="P107" s="12"/>
      <c r="Q107" s="12">
        <f t="shared" si="18"/>
        <v>64.72661944218751</v>
      </c>
      <c r="R107" s="12"/>
      <c r="S107" s="12">
        <f t="shared" si="20"/>
        <v>330.3495959083563</v>
      </c>
      <c r="T107" s="12"/>
      <c r="U107" s="12">
        <f t="shared" si="21"/>
        <v>1193.4392095655628</v>
      </c>
      <c r="V107" s="12"/>
      <c r="W107" s="12"/>
      <c r="Y107" s="10">
        <f t="shared" si="19"/>
        <v>6</v>
      </c>
    </row>
    <row r="108" spans="1:25" ht="12.75">
      <c r="A108">
        <f t="shared" si="12"/>
        <v>93</v>
      </c>
      <c r="C108">
        <f t="shared" si="22"/>
        <v>8</v>
      </c>
      <c r="D108" s="4"/>
      <c r="E108" s="5">
        <f t="shared" si="13"/>
        <v>40391</v>
      </c>
      <c r="G108" s="12">
        <f t="shared" si="14"/>
        <v>798.3629942150191</v>
      </c>
      <c r="H108" s="12"/>
      <c r="I108" s="12">
        <f t="shared" si="15"/>
        <v>630.3952255443862</v>
      </c>
      <c r="J108" s="12"/>
      <c r="K108" s="12">
        <f t="shared" si="16"/>
        <v>167.96776867063284</v>
      </c>
      <c r="L108" s="12"/>
      <c r="M108" s="12"/>
      <c r="N108" s="12"/>
      <c r="O108" s="12">
        <f t="shared" si="17"/>
        <v>107899.78518179558</v>
      </c>
      <c r="P108" s="12"/>
      <c r="Q108" s="12">
        <f t="shared" si="18"/>
        <v>64.72661944218751</v>
      </c>
      <c r="R108" s="12"/>
      <c r="S108" s="12">
        <f t="shared" si="20"/>
        <v>330.3495959083563</v>
      </c>
      <c r="T108" s="12"/>
      <c r="U108" s="12">
        <f t="shared" si="21"/>
        <v>1193.4392095655628</v>
      </c>
      <c r="V108" s="12"/>
      <c r="W108" s="12"/>
      <c r="Y108" s="10">
        <f t="shared" si="19"/>
        <v>7</v>
      </c>
    </row>
    <row r="109" spans="1:25" ht="12.75">
      <c r="A109">
        <f t="shared" si="12"/>
        <v>94</v>
      </c>
      <c r="C109">
        <f t="shared" si="22"/>
        <v>8</v>
      </c>
      <c r="D109" s="4"/>
      <c r="E109" s="5">
        <f t="shared" si="13"/>
        <v>40422</v>
      </c>
      <c r="G109" s="12">
        <f t="shared" si="14"/>
        <v>798.3629942150191</v>
      </c>
      <c r="H109" s="12"/>
      <c r="I109" s="12">
        <f t="shared" si="15"/>
        <v>629.4154135604742</v>
      </c>
      <c r="J109" s="12"/>
      <c r="K109" s="12">
        <f t="shared" si="16"/>
        <v>168.94758065454482</v>
      </c>
      <c r="L109" s="12"/>
      <c r="M109" s="12"/>
      <c r="N109" s="12"/>
      <c r="O109" s="12">
        <f t="shared" si="17"/>
        <v>107730.83760114104</v>
      </c>
      <c r="P109" s="12"/>
      <c r="Q109" s="12">
        <f t="shared" si="18"/>
        <v>64.72661944218751</v>
      </c>
      <c r="R109" s="12"/>
      <c r="S109" s="12">
        <f t="shared" si="20"/>
        <v>330.3495959083563</v>
      </c>
      <c r="T109" s="12"/>
      <c r="U109" s="12">
        <f t="shared" si="21"/>
        <v>1193.4392095655628</v>
      </c>
      <c r="V109" s="12"/>
      <c r="W109" s="12"/>
      <c r="Y109" s="10">
        <f t="shared" si="19"/>
        <v>8</v>
      </c>
    </row>
    <row r="110" spans="1:25" ht="12.75">
      <c r="A110">
        <f t="shared" si="12"/>
        <v>95</v>
      </c>
      <c r="C110">
        <f t="shared" si="22"/>
        <v>8</v>
      </c>
      <c r="D110" s="4"/>
      <c r="E110" s="5">
        <f t="shared" si="13"/>
        <v>40452</v>
      </c>
      <c r="G110" s="12">
        <f t="shared" si="14"/>
        <v>798.3629942150191</v>
      </c>
      <c r="H110" s="12"/>
      <c r="I110" s="12">
        <f t="shared" si="15"/>
        <v>628.4298860066561</v>
      </c>
      <c r="J110" s="12"/>
      <c r="K110" s="12">
        <f t="shared" si="16"/>
        <v>169.9331082083629</v>
      </c>
      <c r="L110" s="12"/>
      <c r="M110" s="12"/>
      <c r="N110" s="12"/>
      <c r="O110" s="12">
        <f t="shared" si="17"/>
        <v>107560.90449293268</v>
      </c>
      <c r="P110" s="12"/>
      <c r="Q110" s="12">
        <f t="shared" si="18"/>
        <v>64.72661944218751</v>
      </c>
      <c r="R110" s="12"/>
      <c r="S110" s="12">
        <f t="shared" si="20"/>
        <v>330.3495959083563</v>
      </c>
      <c r="T110" s="12"/>
      <c r="U110" s="12">
        <f t="shared" si="21"/>
        <v>1193.4392095655628</v>
      </c>
      <c r="V110" s="12"/>
      <c r="W110" s="12"/>
      <c r="Y110" s="10">
        <f t="shared" si="19"/>
        <v>9</v>
      </c>
    </row>
    <row r="111" spans="1:25" ht="12.75">
      <c r="A111">
        <f t="shared" si="12"/>
        <v>96</v>
      </c>
      <c r="C111">
        <f t="shared" si="22"/>
        <v>8</v>
      </c>
      <c r="D111" s="4"/>
      <c r="E111" s="5">
        <f t="shared" si="13"/>
        <v>40483</v>
      </c>
      <c r="G111" s="12">
        <f t="shared" si="14"/>
        <v>798.3629942150191</v>
      </c>
      <c r="H111" s="12"/>
      <c r="I111" s="12">
        <f t="shared" si="15"/>
        <v>627.4386095421073</v>
      </c>
      <c r="J111" s="12"/>
      <c r="K111" s="12">
        <f t="shared" si="16"/>
        <v>170.92438467291174</v>
      </c>
      <c r="L111" s="12"/>
      <c r="M111" s="12"/>
      <c r="N111" s="12"/>
      <c r="O111" s="12">
        <f t="shared" si="17"/>
        <v>107389.98010825977</v>
      </c>
      <c r="P111" s="12"/>
      <c r="Q111" s="12">
        <f t="shared" si="18"/>
        <v>64.72661944218751</v>
      </c>
      <c r="R111" s="12"/>
      <c r="S111" s="12">
        <f t="shared" si="20"/>
        <v>330.3495959083563</v>
      </c>
      <c r="T111" s="12"/>
      <c r="U111" s="12">
        <f t="shared" si="21"/>
        <v>1193.4392095655628</v>
      </c>
      <c r="V111" s="12"/>
      <c r="W111" s="12"/>
      <c r="Y111" s="10">
        <f t="shared" si="19"/>
        <v>10</v>
      </c>
    </row>
    <row r="112" spans="1:25" ht="12.75">
      <c r="A112">
        <f t="shared" si="12"/>
        <v>97</v>
      </c>
      <c r="C112">
        <f t="shared" si="22"/>
        <v>9</v>
      </c>
      <c r="D112" s="4"/>
      <c r="E112" s="5">
        <f t="shared" si="13"/>
        <v>40513</v>
      </c>
      <c r="G112" s="12">
        <f t="shared" si="14"/>
        <v>798.3629942150191</v>
      </c>
      <c r="H112" s="12"/>
      <c r="I112" s="12">
        <f t="shared" si="15"/>
        <v>626.4415506315154</v>
      </c>
      <c r="J112" s="12"/>
      <c r="K112" s="12">
        <f t="shared" si="16"/>
        <v>171.92144358350367</v>
      </c>
      <c r="L112" s="12"/>
      <c r="M112" s="12"/>
      <c r="N112" s="12"/>
      <c r="O112" s="12">
        <f t="shared" si="17"/>
        <v>107218.05866467627</v>
      </c>
      <c r="P112" s="12"/>
      <c r="Q112" s="12">
        <f t="shared" si="18"/>
        <v>67.96295041429688</v>
      </c>
      <c r="R112" s="12"/>
      <c r="S112" s="12">
        <f t="shared" si="20"/>
        <v>350.4678862991753</v>
      </c>
      <c r="T112" s="12"/>
      <c r="U112" s="12">
        <f t="shared" si="21"/>
        <v>1216.7938309284912</v>
      </c>
      <c r="V112" s="12"/>
      <c r="W112" s="12"/>
      <c r="Y112" s="10">
        <f t="shared" si="19"/>
        <v>11</v>
      </c>
    </row>
    <row r="113" spans="1:25" ht="12.75">
      <c r="A113">
        <f t="shared" si="12"/>
        <v>98</v>
      </c>
      <c r="C113">
        <f t="shared" si="22"/>
        <v>9</v>
      </c>
      <c r="D113" s="4"/>
      <c r="E113" s="5">
        <f t="shared" si="13"/>
        <v>40544</v>
      </c>
      <c r="G113" s="12">
        <f t="shared" si="14"/>
        <v>798.3629942150191</v>
      </c>
      <c r="H113" s="12"/>
      <c r="I113" s="12">
        <f t="shared" si="15"/>
        <v>625.4386755439449</v>
      </c>
      <c r="J113" s="12"/>
      <c r="K113" s="12">
        <f t="shared" si="16"/>
        <v>172.92431867107416</v>
      </c>
      <c r="L113" s="12"/>
      <c r="M113" s="12"/>
      <c r="N113" s="12"/>
      <c r="O113" s="12">
        <f t="shared" si="17"/>
        <v>107045.13434600519</v>
      </c>
      <c r="P113" s="12"/>
      <c r="Q113" s="12">
        <f t="shared" si="18"/>
        <v>67.96295041429688</v>
      </c>
      <c r="R113" s="12"/>
      <c r="S113" s="12">
        <f t="shared" si="20"/>
        <v>350.4678862991753</v>
      </c>
      <c r="T113" s="12"/>
      <c r="U113" s="12">
        <f t="shared" si="21"/>
        <v>1216.7938309284912</v>
      </c>
      <c r="V113" s="12"/>
      <c r="W113" s="12"/>
      <c r="Y113" s="10">
        <f t="shared" si="19"/>
        <v>12</v>
      </c>
    </row>
    <row r="114" spans="1:25" ht="12.75">
      <c r="A114">
        <f t="shared" si="12"/>
        <v>99</v>
      </c>
      <c r="C114">
        <f t="shared" si="22"/>
        <v>9</v>
      </c>
      <c r="D114" s="4"/>
      <c r="E114" s="5">
        <f t="shared" si="13"/>
        <v>40575</v>
      </c>
      <c r="G114" s="12">
        <f t="shared" si="14"/>
        <v>798.3629942150191</v>
      </c>
      <c r="H114" s="12"/>
      <c r="I114" s="12">
        <f t="shared" si="15"/>
        <v>624.4299503516969</v>
      </c>
      <c r="J114" s="12"/>
      <c r="K114" s="12">
        <f t="shared" si="16"/>
        <v>173.93304386332215</v>
      </c>
      <c r="L114" s="12"/>
      <c r="M114" s="12"/>
      <c r="N114" s="12"/>
      <c r="O114" s="12">
        <f t="shared" si="17"/>
        <v>106871.20130214187</v>
      </c>
      <c r="P114" s="12"/>
      <c r="Q114" s="12">
        <f t="shared" si="18"/>
        <v>67.96295041429688</v>
      </c>
      <c r="R114" s="12"/>
      <c r="S114" s="12">
        <f t="shared" si="20"/>
        <v>350.4678862991753</v>
      </c>
      <c r="T114" s="12"/>
      <c r="U114" s="12">
        <f t="shared" si="21"/>
        <v>1216.7938309284912</v>
      </c>
      <c r="V114" s="12"/>
      <c r="W114" s="12"/>
      <c r="Y114" s="10">
        <f t="shared" si="19"/>
        <v>1</v>
      </c>
    </row>
    <row r="115" spans="1:25" ht="12.75">
      <c r="A115">
        <f t="shared" si="12"/>
        <v>100</v>
      </c>
      <c r="C115">
        <f t="shared" si="22"/>
        <v>9</v>
      </c>
      <c r="D115" s="4"/>
      <c r="E115" s="5">
        <f t="shared" si="13"/>
        <v>40603</v>
      </c>
      <c r="G115" s="12">
        <f t="shared" si="14"/>
        <v>798.3629942150191</v>
      </c>
      <c r="H115" s="12"/>
      <c r="I115" s="12">
        <f t="shared" si="15"/>
        <v>623.415340929161</v>
      </c>
      <c r="J115" s="12"/>
      <c r="K115" s="12">
        <f t="shared" si="16"/>
        <v>174.9476532858581</v>
      </c>
      <c r="L115" s="12"/>
      <c r="M115" s="12"/>
      <c r="N115" s="12"/>
      <c r="O115" s="12">
        <f t="shared" si="17"/>
        <v>106696.25364885601</v>
      </c>
      <c r="P115" s="12"/>
      <c r="Q115" s="12">
        <f t="shared" si="18"/>
        <v>67.96295041429688</v>
      </c>
      <c r="R115" s="12"/>
      <c r="S115" s="12">
        <f t="shared" si="20"/>
        <v>350.4678862991753</v>
      </c>
      <c r="T115" s="12"/>
      <c r="U115" s="12">
        <f t="shared" si="21"/>
        <v>1216.7938309284912</v>
      </c>
      <c r="V115" s="12"/>
      <c r="W115" s="12"/>
      <c r="Y115" s="10">
        <f t="shared" si="19"/>
        <v>2</v>
      </c>
    </row>
    <row r="116" spans="1:25" ht="12.75">
      <c r="A116">
        <f t="shared" si="12"/>
        <v>101</v>
      </c>
      <c r="C116">
        <f t="shared" si="22"/>
        <v>9</v>
      </c>
      <c r="D116" s="4"/>
      <c r="E116" s="5">
        <f t="shared" si="13"/>
        <v>40634</v>
      </c>
      <c r="G116" s="12">
        <f t="shared" si="14"/>
        <v>798.3629942150191</v>
      </c>
      <c r="H116" s="12"/>
      <c r="I116" s="12">
        <f t="shared" si="15"/>
        <v>622.3948129516601</v>
      </c>
      <c r="J116" s="12"/>
      <c r="K116" s="12">
        <f t="shared" si="16"/>
        <v>175.96818126335893</v>
      </c>
      <c r="L116" s="12"/>
      <c r="M116" s="12"/>
      <c r="N116" s="12"/>
      <c r="O116" s="12">
        <f t="shared" si="17"/>
        <v>106520.28546759265</v>
      </c>
      <c r="P116" s="12"/>
      <c r="Q116" s="12">
        <f t="shared" si="18"/>
        <v>67.96295041429688</v>
      </c>
      <c r="R116" s="12"/>
      <c r="S116" s="12">
        <f t="shared" si="20"/>
        <v>350.4678862991753</v>
      </c>
      <c r="T116" s="12"/>
      <c r="U116" s="12">
        <f t="shared" si="21"/>
        <v>1216.7938309284912</v>
      </c>
      <c r="V116" s="12"/>
      <c r="W116" s="12"/>
      <c r="Y116" s="10">
        <f t="shared" si="19"/>
        <v>3</v>
      </c>
    </row>
    <row r="117" spans="1:25" ht="12.75">
      <c r="A117">
        <f t="shared" si="12"/>
        <v>102</v>
      </c>
      <c r="C117">
        <f t="shared" si="22"/>
        <v>9</v>
      </c>
      <c r="D117" s="4"/>
      <c r="E117" s="5">
        <f t="shared" si="13"/>
        <v>40664</v>
      </c>
      <c r="G117" s="12">
        <f t="shared" si="14"/>
        <v>798.3629942150191</v>
      </c>
      <c r="H117" s="12"/>
      <c r="I117" s="12">
        <f t="shared" si="15"/>
        <v>621.3683318942905</v>
      </c>
      <c r="J117" s="12"/>
      <c r="K117" s="12">
        <f t="shared" si="16"/>
        <v>176.9946623207286</v>
      </c>
      <c r="L117" s="12"/>
      <c r="M117" s="12"/>
      <c r="N117" s="12"/>
      <c r="O117" s="12">
        <f t="shared" si="17"/>
        <v>106343.29080527193</v>
      </c>
      <c r="P117" s="12"/>
      <c r="Q117" s="12">
        <f t="shared" si="18"/>
        <v>67.96295041429688</v>
      </c>
      <c r="R117" s="12"/>
      <c r="S117" s="12">
        <f t="shared" si="20"/>
        <v>350.4678862991753</v>
      </c>
      <c r="T117" s="12"/>
      <c r="U117" s="12">
        <f t="shared" si="21"/>
        <v>1216.7938309284912</v>
      </c>
      <c r="V117" s="12"/>
      <c r="W117" s="12"/>
      <c r="Y117" s="10">
        <f t="shared" si="19"/>
        <v>4</v>
      </c>
    </row>
    <row r="118" spans="1:25" ht="12.75">
      <c r="A118">
        <f t="shared" si="12"/>
        <v>103</v>
      </c>
      <c r="C118">
        <f t="shared" si="22"/>
        <v>9</v>
      </c>
      <c r="D118" s="4"/>
      <c r="E118" s="5">
        <f t="shared" si="13"/>
        <v>40695</v>
      </c>
      <c r="G118" s="12">
        <f t="shared" si="14"/>
        <v>798.3629942150191</v>
      </c>
      <c r="H118" s="12"/>
      <c r="I118" s="12">
        <f t="shared" si="15"/>
        <v>620.335863030753</v>
      </c>
      <c r="J118" s="12"/>
      <c r="K118" s="12">
        <f t="shared" si="16"/>
        <v>178.02713118426607</v>
      </c>
      <c r="L118" s="12"/>
      <c r="M118" s="12"/>
      <c r="N118" s="12"/>
      <c r="O118" s="12">
        <f t="shared" si="17"/>
        <v>106165.26367408766</v>
      </c>
      <c r="P118" s="12"/>
      <c r="Q118" s="12">
        <f t="shared" si="18"/>
        <v>67.96295041429688</v>
      </c>
      <c r="R118" s="12"/>
      <c r="S118" s="12">
        <f t="shared" si="20"/>
        <v>350.4678862991753</v>
      </c>
      <c r="T118" s="12"/>
      <c r="U118" s="12">
        <f t="shared" si="21"/>
        <v>1216.7938309284912</v>
      </c>
      <c r="V118" s="12"/>
      <c r="W118" s="12"/>
      <c r="Y118" s="10">
        <f t="shared" si="19"/>
        <v>5</v>
      </c>
    </row>
    <row r="119" spans="1:25" ht="12.75">
      <c r="A119">
        <f t="shared" si="12"/>
        <v>104</v>
      </c>
      <c r="C119">
        <f t="shared" si="22"/>
        <v>9</v>
      </c>
      <c r="D119" s="4"/>
      <c r="E119" s="5">
        <f t="shared" si="13"/>
        <v>40725</v>
      </c>
      <c r="G119" s="12">
        <f t="shared" si="14"/>
        <v>798.3629942150191</v>
      </c>
      <c r="H119" s="12"/>
      <c r="I119" s="12">
        <f t="shared" si="15"/>
        <v>619.297371432178</v>
      </c>
      <c r="J119" s="12"/>
      <c r="K119" s="12">
        <f t="shared" si="16"/>
        <v>179.06562278284105</v>
      </c>
      <c r="L119" s="12"/>
      <c r="M119" s="12"/>
      <c r="N119" s="12"/>
      <c r="O119" s="12">
        <f t="shared" si="17"/>
        <v>105986.19805130482</v>
      </c>
      <c r="P119" s="12"/>
      <c r="Q119" s="12">
        <f t="shared" si="18"/>
        <v>67.96295041429688</v>
      </c>
      <c r="R119" s="12"/>
      <c r="S119" s="12">
        <f t="shared" si="20"/>
        <v>350.4678862991753</v>
      </c>
      <c r="T119" s="12"/>
      <c r="U119" s="12">
        <f t="shared" si="21"/>
        <v>1216.7938309284912</v>
      </c>
      <c r="V119" s="12"/>
      <c r="W119" s="12"/>
      <c r="Y119" s="10">
        <f t="shared" si="19"/>
        <v>6</v>
      </c>
    </row>
    <row r="120" spans="1:25" ht="12.75">
      <c r="A120">
        <f t="shared" si="12"/>
        <v>105</v>
      </c>
      <c r="C120">
        <f t="shared" si="22"/>
        <v>9</v>
      </c>
      <c r="D120" s="4"/>
      <c r="E120" s="5">
        <f t="shared" si="13"/>
        <v>40756</v>
      </c>
      <c r="G120" s="12">
        <f t="shared" si="14"/>
        <v>798.3629942150191</v>
      </c>
      <c r="H120" s="12"/>
      <c r="I120" s="12">
        <f t="shared" si="15"/>
        <v>618.2528219659448</v>
      </c>
      <c r="J120" s="12"/>
      <c r="K120" s="12">
        <f t="shared" si="16"/>
        <v>180.11017224907425</v>
      </c>
      <c r="L120" s="12"/>
      <c r="M120" s="12"/>
      <c r="N120" s="12"/>
      <c r="O120" s="12">
        <f t="shared" si="17"/>
        <v>105806.08787905575</v>
      </c>
      <c r="P120" s="12"/>
      <c r="Q120" s="12">
        <f t="shared" si="18"/>
        <v>67.96295041429688</v>
      </c>
      <c r="R120" s="12"/>
      <c r="S120" s="12">
        <f t="shared" si="20"/>
        <v>350.4678862991753</v>
      </c>
      <c r="T120" s="12"/>
      <c r="U120" s="12">
        <f t="shared" si="21"/>
        <v>1216.7938309284912</v>
      </c>
      <c r="V120" s="12"/>
      <c r="W120" s="12"/>
      <c r="Y120" s="10">
        <f t="shared" si="19"/>
        <v>7</v>
      </c>
    </row>
    <row r="121" spans="1:25" ht="12.75">
      <c r="A121">
        <f t="shared" si="12"/>
        <v>106</v>
      </c>
      <c r="C121">
        <f t="shared" si="22"/>
        <v>9</v>
      </c>
      <c r="D121" s="4"/>
      <c r="E121" s="5">
        <f t="shared" si="13"/>
        <v>40787</v>
      </c>
      <c r="G121" s="12">
        <f t="shared" si="14"/>
        <v>798.3629942150191</v>
      </c>
      <c r="H121" s="12"/>
      <c r="I121" s="12">
        <f t="shared" si="15"/>
        <v>617.2021792944919</v>
      </c>
      <c r="J121" s="12"/>
      <c r="K121" s="12">
        <f t="shared" si="16"/>
        <v>181.16081492052717</v>
      </c>
      <c r="L121" s="12"/>
      <c r="M121" s="12"/>
      <c r="N121" s="12"/>
      <c r="O121" s="12">
        <f t="shared" si="17"/>
        <v>105624.92706413522</v>
      </c>
      <c r="P121" s="12"/>
      <c r="Q121" s="12">
        <f t="shared" si="18"/>
        <v>67.96295041429688</v>
      </c>
      <c r="R121" s="12"/>
      <c r="S121" s="12">
        <f t="shared" si="20"/>
        <v>350.4678862991753</v>
      </c>
      <c r="T121" s="12"/>
      <c r="U121" s="12">
        <f t="shared" si="21"/>
        <v>1216.7938309284912</v>
      </c>
      <c r="V121" s="12"/>
      <c r="W121" s="12"/>
      <c r="Y121" s="10">
        <f t="shared" si="19"/>
        <v>8</v>
      </c>
    </row>
    <row r="122" spans="1:25" ht="12.75">
      <c r="A122">
        <f t="shared" si="12"/>
        <v>107</v>
      </c>
      <c r="C122">
        <f t="shared" si="22"/>
        <v>9</v>
      </c>
      <c r="D122" s="4"/>
      <c r="E122" s="5">
        <f t="shared" si="13"/>
        <v>40817</v>
      </c>
      <c r="G122" s="12">
        <f t="shared" si="14"/>
        <v>798.3629942150191</v>
      </c>
      <c r="H122" s="12"/>
      <c r="I122" s="12">
        <f t="shared" si="15"/>
        <v>616.1454078741222</v>
      </c>
      <c r="J122" s="12"/>
      <c r="K122" s="12">
        <f t="shared" si="16"/>
        <v>182.2175863408969</v>
      </c>
      <c r="L122" s="12"/>
      <c r="M122" s="12"/>
      <c r="N122" s="12"/>
      <c r="O122" s="12">
        <f t="shared" si="17"/>
        <v>105442.70947779433</v>
      </c>
      <c r="P122" s="12"/>
      <c r="Q122" s="12">
        <f t="shared" si="18"/>
        <v>67.96295041429688</v>
      </c>
      <c r="R122" s="12"/>
      <c r="S122" s="12">
        <f t="shared" si="20"/>
        <v>350.4678862991753</v>
      </c>
      <c r="T122" s="12"/>
      <c r="U122" s="12">
        <f t="shared" si="21"/>
        <v>1216.7938309284912</v>
      </c>
      <c r="V122" s="12"/>
      <c r="W122" s="12"/>
      <c r="Y122" s="10">
        <f t="shared" si="19"/>
        <v>9</v>
      </c>
    </row>
    <row r="123" spans="1:25" ht="12.75">
      <c r="A123">
        <f t="shared" si="12"/>
        <v>108</v>
      </c>
      <c r="C123">
        <f t="shared" si="22"/>
        <v>9</v>
      </c>
      <c r="D123" s="4"/>
      <c r="E123" s="5">
        <f t="shared" si="13"/>
        <v>40848</v>
      </c>
      <c r="G123" s="12">
        <f t="shared" si="14"/>
        <v>798.3629942150191</v>
      </c>
      <c r="H123" s="12"/>
      <c r="I123" s="12">
        <f t="shared" si="15"/>
        <v>615.0824719538002</v>
      </c>
      <c r="J123" s="12"/>
      <c r="K123" s="12">
        <f t="shared" si="16"/>
        <v>183.28052226121883</v>
      </c>
      <c r="L123" s="12"/>
      <c r="M123" s="12"/>
      <c r="N123" s="12"/>
      <c r="O123" s="12">
        <f t="shared" si="17"/>
        <v>105259.4289555331</v>
      </c>
      <c r="P123" s="12"/>
      <c r="Q123" s="12">
        <f t="shared" si="18"/>
        <v>67.96295041429688</v>
      </c>
      <c r="R123" s="12"/>
      <c r="S123" s="12">
        <f t="shared" si="20"/>
        <v>350.4678862991753</v>
      </c>
      <c r="T123" s="12"/>
      <c r="U123" s="12">
        <f t="shared" si="21"/>
        <v>1216.7938309284912</v>
      </c>
      <c r="V123" s="12"/>
      <c r="W123" s="12"/>
      <c r="Y123" s="10">
        <f t="shared" si="19"/>
        <v>10</v>
      </c>
    </row>
    <row r="124" spans="1:25" ht="12.75">
      <c r="A124">
        <f t="shared" si="12"/>
        <v>109</v>
      </c>
      <c r="C124">
        <f t="shared" si="22"/>
        <v>10</v>
      </c>
      <c r="D124" s="4"/>
      <c r="E124" s="5">
        <f t="shared" si="13"/>
        <v>40878</v>
      </c>
      <c r="G124" s="12">
        <f t="shared" si="14"/>
        <v>798.3629942150191</v>
      </c>
      <c r="H124" s="12"/>
      <c r="I124" s="12">
        <f t="shared" si="15"/>
        <v>614.0133355739431</v>
      </c>
      <c r="J124" s="12"/>
      <c r="K124" s="12">
        <f t="shared" si="16"/>
        <v>184.34965864107596</v>
      </c>
      <c r="L124" s="12"/>
      <c r="M124" s="12"/>
      <c r="N124" s="12"/>
      <c r="O124" s="12">
        <f t="shared" si="17"/>
        <v>105075.07929689203</v>
      </c>
      <c r="P124" s="12"/>
      <c r="Q124" s="12">
        <f t="shared" si="18"/>
        <v>71.36109793501173</v>
      </c>
      <c r="R124" s="12"/>
      <c r="S124" s="12">
        <f t="shared" si="20"/>
        <v>371.81138057479507</v>
      </c>
      <c r="T124" s="12"/>
      <c r="U124" s="12">
        <f t="shared" si="21"/>
        <v>1241.535472724826</v>
      </c>
      <c r="V124" s="12"/>
      <c r="W124" s="12"/>
      <c r="Y124" s="10">
        <f t="shared" si="19"/>
        <v>11</v>
      </c>
    </row>
    <row r="125" spans="1:25" ht="12.75">
      <c r="A125">
        <f t="shared" si="12"/>
        <v>110</v>
      </c>
      <c r="C125">
        <f t="shared" si="22"/>
        <v>10</v>
      </c>
      <c r="D125" s="4"/>
      <c r="E125" s="5">
        <f t="shared" si="13"/>
        <v>40909</v>
      </c>
      <c r="G125" s="12">
        <f t="shared" si="14"/>
        <v>798.3629942150191</v>
      </c>
      <c r="H125" s="12"/>
      <c r="I125" s="12">
        <f t="shared" si="15"/>
        <v>612.9379625652035</v>
      </c>
      <c r="J125" s="12"/>
      <c r="K125" s="12">
        <f t="shared" si="16"/>
        <v>185.42503164981554</v>
      </c>
      <c r="L125" s="12"/>
      <c r="M125" s="12"/>
      <c r="N125" s="12"/>
      <c r="O125" s="12">
        <f t="shared" si="17"/>
        <v>104889.6542652422</v>
      </c>
      <c r="P125" s="12"/>
      <c r="Q125" s="12">
        <f t="shared" si="18"/>
        <v>71.36109793501173</v>
      </c>
      <c r="R125" s="12"/>
      <c r="S125" s="12">
        <f t="shared" si="20"/>
        <v>371.81138057479507</v>
      </c>
      <c r="T125" s="12"/>
      <c r="U125" s="12">
        <f t="shared" si="21"/>
        <v>1241.535472724826</v>
      </c>
      <c r="V125" s="12"/>
      <c r="W125" s="12"/>
      <c r="Y125" s="10">
        <f t="shared" si="19"/>
        <v>12</v>
      </c>
    </row>
    <row r="126" spans="1:25" ht="12.75">
      <c r="A126">
        <f t="shared" si="12"/>
        <v>111</v>
      </c>
      <c r="C126">
        <f t="shared" si="22"/>
        <v>10</v>
      </c>
      <c r="D126" s="4"/>
      <c r="E126" s="5">
        <f t="shared" si="13"/>
        <v>40940</v>
      </c>
      <c r="G126" s="12">
        <f t="shared" si="14"/>
        <v>798.3629942150191</v>
      </c>
      <c r="H126" s="12"/>
      <c r="I126" s="12">
        <f t="shared" si="15"/>
        <v>611.8563165472463</v>
      </c>
      <c r="J126" s="12"/>
      <c r="K126" s="12">
        <f t="shared" si="16"/>
        <v>186.5066776677728</v>
      </c>
      <c r="L126" s="12"/>
      <c r="M126" s="12"/>
      <c r="N126" s="12"/>
      <c r="O126" s="12">
        <f t="shared" si="17"/>
        <v>104703.14758757444</v>
      </c>
      <c r="P126" s="12"/>
      <c r="Q126" s="12">
        <f t="shared" si="18"/>
        <v>71.36109793501173</v>
      </c>
      <c r="R126" s="12"/>
      <c r="S126" s="12">
        <f t="shared" si="20"/>
        <v>371.81138057479507</v>
      </c>
      <c r="T126" s="12"/>
      <c r="U126" s="12">
        <f t="shared" si="21"/>
        <v>1241.535472724826</v>
      </c>
      <c r="V126" s="12"/>
      <c r="W126" s="12"/>
      <c r="Y126" s="10">
        <f t="shared" si="19"/>
        <v>1</v>
      </c>
    </row>
    <row r="127" spans="1:25" ht="12.75">
      <c r="A127">
        <f t="shared" si="12"/>
        <v>112</v>
      </c>
      <c r="C127">
        <f t="shared" si="22"/>
        <v>10</v>
      </c>
      <c r="D127" s="4"/>
      <c r="E127" s="5">
        <f t="shared" si="13"/>
        <v>40969</v>
      </c>
      <c r="G127" s="12">
        <f t="shared" si="14"/>
        <v>798.3629942150191</v>
      </c>
      <c r="H127" s="12"/>
      <c r="I127" s="12">
        <f t="shared" si="15"/>
        <v>610.7683609275176</v>
      </c>
      <c r="J127" s="12"/>
      <c r="K127" s="12">
        <f t="shared" si="16"/>
        <v>187.59463328750144</v>
      </c>
      <c r="L127" s="12"/>
      <c r="M127" s="12"/>
      <c r="N127" s="12"/>
      <c r="O127" s="12">
        <f t="shared" si="17"/>
        <v>104515.55295428693</v>
      </c>
      <c r="P127" s="12"/>
      <c r="Q127" s="12">
        <f t="shared" si="18"/>
        <v>71.36109793501173</v>
      </c>
      <c r="R127" s="12"/>
      <c r="S127" s="12">
        <f t="shared" si="20"/>
        <v>371.81138057479507</v>
      </c>
      <c r="T127" s="12"/>
      <c r="U127" s="12">
        <f t="shared" si="21"/>
        <v>1241.535472724826</v>
      </c>
      <c r="V127" s="12"/>
      <c r="W127" s="12"/>
      <c r="Y127" s="10">
        <f t="shared" si="19"/>
        <v>2</v>
      </c>
    </row>
    <row r="128" spans="1:25" ht="12.75">
      <c r="A128">
        <f t="shared" si="12"/>
        <v>113</v>
      </c>
      <c r="C128">
        <f t="shared" si="22"/>
        <v>10</v>
      </c>
      <c r="D128" s="4"/>
      <c r="E128" s="5">
        <f t="shared" si="13"/>
        <v>41000</v>
      </c>
      <c r="G128" s="12">
        <f t="shared" si="14"/>
        <v>798.3629942150191</v>
      </c>
      <c r="H128" s="12"/>
      <c r="I128" s="12">
        <f t="shared" si="15"/>
        <v>609.6740589000071</v>
      </c>
      <c r="J128" s="12"/>
      <c r="K128" s="12">
        <f t="shared" si="16"/>
        <v>188.68893531501192</v>
      </c>
      <c r="L128" s="12"/>
      <c r="M128" s="12"/>
      <c r="N128" s="12"/>
      <c r="O128" s="12">
        <f t="shared" si="17"/>
        <v>104326.86401897192</v>
      </c>
      <c r="P128" s="12"/>
      <c r="Q128" s="12">
        <f t="shared" si="18"/>
        <v>71.36109793501173</v>
      </c>
      <c r="R128" s="12"/>
      <c r="S128" s="12">
        <f t="shared" si="20"/>
        <v>371.81138057479507</v>
      </c>
      <c r="T128" s="12"/>
      <c r="U128" s="12">
        <f t="shared" si="21"/>
        <v>1241.535472724826</v>
      </c>
      <c r="V128" s="12"/>
      <c r="W128" s="12"/>
      <c r="Y128" s="10">
        <f t="shared" si="19"/>
        <v>3</v>
      </c>
    </row>
    <row r="129" spans="1:25" ht="12.75">
      <c r="A129">
        <f t="shared" si="12"/>
        <v>114</v>
      </c>
      <c r="C129">
        <f t="shared" si="22"/>
        <v>10</v>
      </c>
      <c r="D129" s="4"/>
      <c r="E129" s="5">
        <f t="shared" si="13"/>
        <v>41030</v>
      </c>
      <c r="G129" s="12">
        <f t="shared" si="14"/>
        <v>798.3629942150191</v>
      </c>
      <c r="H129" s="12"/>
      <c r="I129" s="12">
        <f t="shared" si="15"/>
        <v>608.5733734440029</v>
      </c>
      <c r="J129" s="12"/>
      <c r="K129" s="12">
        <f t="shared" si="16"/>
        <v>189.7896207710162</v>
      </c>
      <c r="L129" s="12"/>
      <c r="M129" s="12"/>
      <c r="N129" s="12"/>
      <c r="O129" s="12">
        <f t="shared" si="17"/>
        <v>104137.0743982009</v>
      </c>
      <c r="P129" s="12"/>
      <c r="Q129" s="12">
        <f t="shared" si="18"/>
        <v>71.36109793501173</v>
      </c>
      <c r="R129" s="12"/>
      <c r="S129" s="12">
        <f t="shared" si="20"/>
        <v>371.81138057479507</v>
      </c>
      <c r="T129" s="12"/>
      <c r="U129" s="12">
        <f t="shared" si="21"/>
        <v>1241.535472724826</v>
      </c>
      <c r="V129" s="12"/>
      <c r="W129" s="12"/>
      <c r="Y129" s="10">
        <f t="shared" si="19"/>
        <v>4</v>
      </c>
    </row>
    <row r="130" spans="1:25" ht="12.75">
      <c r="A130">
        <f t="shared" si="12"/>
        <v>115</v>
      </c>
      <c r="C130">
        <f t="shared" si="22"/>
        <v>10</v>
      </c>
      <c r="D130" s="4"/>
      <c r="E130" s="5">
        <f t="shared" si="13"/>
        <v>41061</v>
      </c>
      <c r="G130" s="12">
        <f t="shared" si="14"/>
        <v>798.3629942150191</v>
      </c>
      <c r="H130" s="12"/>
      <c r="I130" s="12">
        <f t="shared" si="15"/>
        <v>607.4662673228386</v>
      </c>
      <c r="J130" s="12"/>
      <c r="K130" s="12">
        <f t="shared" si="16"/>
        <v>190.89672689218048</v>
      </c>
      <c r="L130" s="12"/>
      <c r="M130" s="12"/>
      <c r="N130" s="12"/>
      <c r="O130" s="12">
        <f t="shared" si="17"/>
        <v>103946.17767130872</v>
      </c>
      <c r="P130" s="12"/>
      <c r="Q130" s="12">
        <f t="shared" si="18"/>
        <v>71.36109793501173</v>
      </c>
      <c r="R130" s="12"/>
      <c r="S130" s="12">
        <f t="shared" si="20"/>
        <v>371.81138057479507</v>
      </c>
      <c r="T130" s="12"/>
      <c r="U130" s="12">
        <f t="shared" si="21"/>
        <v>1241.535472724826</v>
      </c>
      <c r="V130" s="12"/>
      <c r="W130" s="12"/>
      <c r="Y130" s="10">
        <f t="shared" si="19"/>
        <v>5</v>
      </c>
    </row>
    <row r="131" spans="1:25" ht="12.75">
      <c r="A131">
        <f t="shared" si="12"/>
        <v>116</v>
      </c>
      <c r="C131">
        <f t="shared" si="22"/>
        <v>10</v>
      </c>
      <c r="D131" s="4"/>
      <c r="E131" s="5">
        <f t="shared" si="13"/>
        <v>41091</v>
      </c>
      <c r="G131" s="12">
        <f t="shared" si="14"/>
        <v>798.3629942150191</v>
      </c>
      <c r="H131" s="12"/>
      <c r="I131" s="12">
        <f t="shared" si="15"/>
        <v>606.3527030826342</v>
      </c>
      <c r="J131" s="12"/>
      <c r="K131" s="12">
        <f t="shared" si="16"/>
        <v>192.01029113238485</v>
      </c>
      <c r="L131" s="12"/>
      <c r="M131" s="12"/>
      <c r="N131" s="12"/>
      <c r="O131" s="12">
        <f t="shared" si="17"/>
        <v>103754.16738017632</v>
      </c>
      <c r="P131" s="12"/>
      <c r="Q131" s="12">
        <f t="shared" si="18"/>
        <v>71.36109793501173</v>
      </c>
      <c r="R131" s="12"/>
      <c r="S131" s="12">
        <f t="shared" si="20"/>
        <v>371.81138057479507</v>
      </c>
      <c r="T131" s="12"/>
      <c r="U131" s="12">
        <f t="shared" si="21"/>
        <v>1241.535472724826</v>
      </c>
      <c r="V131" s="12"/>
      <c r="W131" s="12"/>
      <c r="Y131" s="10">
        <f t="shared" si="19"/>
        <v>6</v>
      </c>
    </row>
    <row r="132" spans="1:25" ht="12.75">
      <c r="A132">
        <f t="shared" si="12"/>
        <v>117</v>
      </c>
      <c r="C132">
        <f t="shared" si="22"/>
        <v>10</v>
      </c>
      <c r="D132" s="4"/>
      <c r="E132" s="5">
        <f t="shared" si="13"/>
        <v>41122</v>
      </c>
      <c r="G132" s="12">
        <f t="shared" si="14"/>
        <v>798.3629942150191</v>
      </c>
      <c r="H132" s="12"/>
      <c r="I132" s="12">
        <f t="shared" si="15"/>
        <v>605.2326430510286</v>
      </c>
      <c r="J132" s="12"/>
      <c r="K132" s="12">
        <f t="shared" si="16"/>
        <v>193.13035116399044</v>
      </c>
      <c r="L132" s="12"/>
      <c r="M132" s="12"/>
      <c r="N132" s="12"/>
      <c r="O132" s="12">
        <f t="shared" si="17"/>
        <v>103561.03702901234</v>
      </c>
      <c r="P132" s="12"/>
      <c r="Q132" s="12">
        <f t="shared" si="18"/>
        <v>71.36109793501173</v>
      </c>
      <c r="R132" s="12"/>
      <c r="S132" s="12">
        <f t="shared" si="20"/>
        <v>371.81138057479507</v>
      </c>
      <c r="T132" s="12"/>
      <c r="U132" s="12">
        <f t="shared" si="21"/>
        <v>1241.535472724826</v>
      </c>
      <c r="V132" s="12"/>
      <c r="W132" s="12"/>
      <c r="Y132" s="10">
        <f t="shared" si="19"/>
        <v>7</v>
      </c>
    </row>
    <row r="133" spans="1:25" ht="12.75">
      <c r="A133">
        <f t="shared" si="12"/>
        <v>118</v>
      </c>
      <c r="C133">
        <f t="shared" si="22"/>
        <v>10</v>
      </c>
      <c r="D133" s="4"/>
      <c r="E133" s="5">
        <f t="shared" si="13"/>
        <v>41153</v>
      </c>
      <c r="G133" s="12">
        <f t="shared" si="14"/>
        <v>798.3629942150191</v>
      </c>
      <c r="H133" s="12"/>
      <c r="I133" s="12">
        <f t="shared" si="15"/>
        <v>604.1060493359054</v>
      </c>
      <c r="J133" s="12"/>
      <c r="K133" s="12">
        <f t="shared" si="16"/>
        <v>194.2569448791137</v>
      </c>
      <c r="L133" s="12"/>
      <c r="M133" s="12"/>
      <c r="N133" s="12"/>
      <c r="O133" s="12">
        <f t="shared" si="17"/>
        <v>103366.78008413322</v>
      </c>
      <c r="P133" s="12"/>
      <c r="Q133" s="12">
        <f t="shared" si="18"/>
        <v>71.36109793501173</v>
      </c>
      <c r="R133" s="12"/>
      <c r="S133" s="12">
        <f t="shared" si="20"/>
        <v>371.81138057479507</v>
      </c>
      <c r="T133" s="12"/>
      <c r="U133" s="12">
        <f t="shared" si="21"/>
        <v>1241.535472724826</v>
      </c>
      <c r="V133" s="12"/>
      <c r="W133" s="12"/>
      <c r="Y133" s="10">
        <f t="shared" si="19"/>
        <v>8</v>
      </c>
    </row>
    <row r="134" spans="1:25" ht="12.75">
      <c r="A134">
        <f t="shared" si="12"/>
        <v>119</v>
      </c>
      <c r="C134">
        <f t="shared" si="22"/>
        <v>10</v>
      </c>
      <c r="D134" s="4"/>
      <c r="E134" s="5">
        <f t="shared" si="13"/>
        <v>41183</v>
      </c>
      <c r="G134" s="12">
        <f t="shared" si="14"/>
        <v>798.3629942150191</v>
      </c>
      <c r="H134" s="12"/>
      <c r="I134" s="12">
        <f t="shared" si="15"/>
        <v>602.9728838241105</v>
      </c>
      <c r="J134" s="12"/>
      <c r="K134" s="12">
        <f t="shared" si="16"/>
        <v>195.3901103909086</v>
      </c>
      <c r="L134" s="12"/>
      <c r="M134" s="12"/>
      <c r="N134" s="12"/>
      <c r="O134" s="12">
        <f t="shared" si="17"/>
        <v>103171.3899737423</v>
      </c>
      <c r="P134" s="12"/>
      <c r="Q134" s="12">
        <f t="shared" si="18"/>
        <v>71.36109793501173</v>
      </c>
      <c r="R134" s="12"/>
      <c r="S134" s="12">
        <f t="shared" si="20"/>
        <v>371.81138057479507</v>
      </c>
      <c r="T134" s="12"/>
      <c r="U134" s="12">
        <f t="shared" si="21"/>
        <v>1241.535472724826</v>
      </c>
      <c r="V134" s="12"/>
      <c r="W134" s="12"/>
      <c r="Y134" s="10">
        <f t="shared" si="19"/>
        <v>9</v>
      </c>
    </row>
    <row r="135" spans="1:25" ht="12.75">
      <c r="A135">
        <f t="shared" si="12"/>
        <v>120</v>
      </c>
      <c r="C135">
        <f t="shared" si="22"/>
        <v>10</v>
      </c>
      <c r="D135" s="4"/>
      <c r="E135" s="5">
        <f t="shared" si="13"/>
        <v>41214</v>
      </c>
      <c r="G135" s="12">
        <f t="shared" si="14"/>
        <v>798.3629942150191</v>
      </c>
      <c r="H135" s="12"/>
      <c r="I135" s="12">
        <f t="shared" si="15"/>
        <v>601.8331081801634</v>
      </c>
      <c r="J135" s="12"/>
      <c r="K135" s="12">
        <f t="shared" si="16"/>
        <v>196.52988603485562</v>
      </c>
      <c r="L135" s="12"/>
      <c r="M135" s="12"/>
      <c r="N135" s="12"/>
      <c r="O135" s="12">
        <f t="shared" si="17"/>
        <v>102974.86008770745</v>
      </c>
      <c r="P135" s="12"/>
      <c r="Q135" s="12">
        <f t="shared" si="18"/>
        <v>71.36109793501173</v>
      </c>
      <c r="R135" s="12"/>
      <c r="S135" s="12">
        <f t="shared" si="20"/>
        <v>371.81138057479507</v>
      </c>
      <c r="T135" s="12"/>
      <c r="U135" s="12">
        <f t="shared" si="21"/>
        <v>1241.535472724826</v>
      </c>
      <c r="V135" s="12"/>
      <c r="W135" s="12"/>
      <c r="Y135" s="10">
        <f t="shared" si="19"/>
        <v>10</v>
      </c>
    </row>
    <row r="136" spans="1:25" ht="12.75">
      <c r="A136">
        <f t="shared" si="12"/>
        <v>121</v>
      </c>
      <c r="C136">
        <f t="shared" si="22"/>
        <v>11</v>
      </c>
      <c r="D136" s="4"/>
      <c r="E136" s="5">
        <f t="shared" si="13"/>
        <v>41244</v>
      </c>
      <c r="G136" s="12">
        <f t="shared" si="14"/>
        <v>798.3629942150191</v>
      </c>
      <c r="H136" s="12"/>
      <c r="I136" s="12">
        <f t="shared" si="15"/>
        <v>600.6866838449602</v>
      </c>
      <c r="J136" s="12"/>
      <c r="K136" s="12">
        <f t="shared" si="16"/>
        <v>197.6763103700589</v>
      </c>
      <c r="L136" s="12"/>
      <c r="M136" s="12"/>
      <c r="N136" s="12"/>
      <c r="O136" s="12">
        <f t="shared" si="17"/>
        <v>102777.18377733738</v>
      </c>
      <c r="P136" s="12"/>
      <c r="Q136" s="12">
        <f t="shared" si="18"/>
        <v>74.92915283176232</v>
      </c>
      <c r="R136" s="12"/>
      <c r="S136" s="12">
        <f t="shared" si="20"/>
        <v>394.45469365180014</v>
      </c>
      <c r="T136" s="12"/>
      <c r="U136" s="12">
        <f t="shared" si="21"/>
        <v>1267.7468406985815</v>
      </c>
      <c r="V136" s="12"/>
      <c r="W136" s="12"/>
      <c r="Y136" s="10">
        <f t="shared" si="19"/>
        <v>11</v>
      </c>
    </row>
    <row r="137" spans="1:25" ht="12.75">
      <c r="A137">
        <f t="shared" si="12"/>
        <v>122</v>
      </c>
      <c r="C137">
        <f t="shared" si="22"/>
        <v>11</v>
      </c>
      <c r="D137" s="4"/>
      <c r="E137" s="5">
        <f t="shared" si="13"/>
        <v>41275</v>
      </c>
      <c r="G137" s="12">
        <f t="shared" si="14"/>
        <v>798.3629942150191</v>
      </c>
      <c r="H137" s="12"/>
      <c r="I137" s="12">
        <f t="shared" si="15"/>
        <v>599.5335720344681</v>
      </c>
      <c r="J137" s="12"/>
      <c r="K137" s="12">
        <f t="shared" si="16"/>
        <v>198.82942218055098</v>
      </c>
      <c r="L137" s="12"/>
      <c r="M137" s="12"/>
      <c r="N137" s="12"/>
      <c r="O137" s="12">
        <f t="shared" si="17"/>
        <v>102578.35435515683</v>
      </c>
      <c r="P137" s="12"/>
      <c r="Q137" s="12">
        <f t="shared" si="18"/>
        <v>74.92915283176232</v>
      </c>
      <c r="R137" s="12"/>
      <c r="S137" s="12">
        <f t="shared" si="20"/>
        <v>394.45469365180014</v>
      </c>
      <c r="T137" s="12"/>
      <c r="U137" s="12">
        <f t="shared" si="21"/>
        <v>1267.7468406985815</v>
      </c>
      <c r="V137" s="12"/>
      <c r="W137" s="12"/>
      <c r="Y137" s="10">
        <f t="shared" si="19"/>
        <v>12</v>
      </c>
    </row>
    <row r="138" spans="1:25" ht="12.75">
      <c r="A138">
        <f t="shared" si="12"/>
        <v>123</v>
      </c>
      <c r="C138">
        <f t="shared" si="22"/>
        <v>11</v>
      </c>
      <c r="D138" s="4"/>
      <c r="E138" s="5">
        <f t="shared" si="13"/>
        <v>41306</v>
      </c>
      <c r="G138" s="12">
        <f t="shared" si="14"/>
        <v>798.3629942150191</v>
      </c>
      <c r="H138" s="12"/>
      <c r="I138" s="12">
        <f t="shared" si="15"/>
        <v>598.3737337384149</v>
      </c>
      <c r="J138" s="12"/>
      <c r="K138" s="12">
        <f t="shared" si="16"/>
        <v>199.98926047660416</v>
      </c>
      <c r="L138" s="12"/>
      <c r="M138" s="12"/>
      <c r="N138" s="12"/>
      <c r="O138" s="12">
        <f t="shared" si="17"/>
        <v>102378.36509468022</v>
      </c>
      <c r="P138" s="12"/>
      <c r="Q138" s="12">
        <f t="shared" si="18"/>
        <v>74.92915283176232</v>
      </c>
      <c r="R138" s="12"/>
      <c r="S138" s="12">
        <f t="shared" si="20"/>
        <v>394.45469365180014</v>
      </c>
      <c r="T138" s="12"/>
      <c r="U138" s="12">
        <f t="shared" si="21"/>
        <v>1267.7468406985815</v>
      </c>
      <c r="V138" s="12"/>
      <c r="W138" s="12"/>
      <c r="Y138" s="10">
        <f t="shared" si="19"/>
        <v>1</v>
      </c>
    </row>
    <row r="139" spans="1:25" ht="12.75">
      <c r="A139">
        <f t="shared" si="12"/>
        <v>124</v>
      </c>
      <c r="C139">
        <f t="shared" si="22"/>
        <v>11</v>
      </c>
      <c r="D139" s="4"/>
      <c r="E139" s="5">
        <f t="shared" si="13"/>
        <v>41334</v>
      </c>
      <c r="G139" s="12">
        <f t="shared" si="14"/>
        <v>798.3629942150191</v>
      </c>
      <c r="H139" s="12"/>
      <c r="I139" s="12">
        <f t="shared" si="15"/>
        <v>597.207129718968</v>
      </c>
      <c r="J139" s="12"/>
      <c r="K139" s="12">
        <f t="shared" si="16"/>
        <v>201.1558644960511</v>
      </c>
      <c r="L139" s="12"/>
      <c r="M139" s="12"/>
      <c r="N139" s="12"/>
      <c r="O139" s="12">
        <f t="shared" si="17"/>
        <v>102177.20923018418</v>
      </c>
      <c r="P139" s="12"/>
      <c r="Q139" s="12">
        <f t="shared" si="18"/>
        <v>74.92915283176232</v>
      </c>
      <c r="R139" s="12"/>
      <c r="S139" s="12">
        <f t="shared" si="20"/>
        <v>394.45469365180014</v>
      </c>
      <c r="T139" s="12"/>
      <c r="U139" s="12">
        <f t="shared" si="21"/>
        <v>1267.7468406985815</v>
      </c>
      <c r="V139" s="12"/>
      <c r="W139" s="12"/>
      <c r="Y139" s="10">
        <f t="shared" si="19"/>
        <v>2</v>
      </c>
    </row>
    <row r="140" spans="1:25" ht="12.75">
      <c r="A140">
        <f t="shared" si="12"/>
        <v>125</v>
      </c>
      <c r="C140">
        <f t="shared" si="22"/>
        <v>11</v>
      </c>
      <c r="D140" s="4"/>
      <c r="E140" s="5">
        <f t="shared" si="13"/>
        <v>41365</v>
      </c>
      <c r="G140" s="12">
        <f t="shared" si="14"/>
        <v>798.3629942150191</v>
      </c>
      <c r="H140" s="12"/>
      <c r="I140" s="12">
        <f t="shared" si="15"/>
        <v>596.0337205094078</v>
      </c>
      <c r="J140" s="12"/>
      <c r="K140" s="12">
        <f t="shared" si="16"/>
        <v>202.32927370561129</v>
      </c>
      <c r="L140" s="12"/>
      <c r="M140" s="12"/>
      <c r="N140" s="12"/>
      <c r="O140" s="12">
        <f t="shared" si="17"/>
        <v>101974.87995647856</v>
      </c>
      <c r="P140" s="12"/>
      <c r="Q140" s="12">
        <f t="shared" si="18"/>
        <v>74.92915283176232</v>
      </c>
      <c r="R140" s="12"/>
      <c r="S140" s="12">
        <f t="shared" si="20"/>
        <v>394.45469365180014</v>
      </c>
      <c r="T140" s="12"/>
      <c r="U140" s="12">
        <f t="shared" si="21"/>
        <v>1267.7468406985815</v>
      </c>
      <c r="V140" s="12"/>
      <c r="W140" s="12"/>
      <c r="Y140" s="10">
        <f t="shared" si="19"/>
        <v>3</v>
      </c>
    </row>
    <row r="141" spans="1:25" ht="12.75">
      <c r="A141">
        <f t="shared" si="12"/>
        <v>126</v>
      </c>
      <c r="C141">
        <f t="shared" si="22"/>
        <v>11</v>
      </c>
      <c r="D141" s="4"/>
      <c r="E141" s="5">
        <f t="shared" si="13"/>
        <v>41395</v>
      </c>
      <c r="G141" s="12">
        <f t="shared" si="14"/>
        <v>798.3629942150191</v>
      </c>
      <c r="H141" s="12"/>
      <c r="I141" s="12">
        <f t="shared" si="15"/>
        <v>594.8534664127916</v>
      </c>
      <c r="J141" s="12"/>
      <c r="K141" s="12">
        <f t="shared" si="16"/>
        <v>203.50952780222747</v>
      </c>
      <c r="L141" s="12"/>
      <c r="M141" s="12"/>
      <c r="N141" s="12"/>
      <c r="O141" s="12">
        <f t="shared" si="17"/>
        <v>101771.37042867632</v>
      </c>
      <c r="P141" s="12"/>
      <c r="Q141" s="12">
        <f t="shared" si="18"/>
        <v>74.92915283176232</v>
      </c>
      <c r="R141" s="12"/>
      <c r="S141" s="12">
        <f t="shared" si="20"/>
        <v>394.45469365180014</v>
      </c>
      <c r="T141" s="12"/>
      <c r="U141" s="12">
        <f t="shared" si="21"/>
        <v>1267.7468406985815</v>
      </c>
      <c r="V141" s="12"/>
      <c r="W141" s="12"/>
      <c r="Y141" s="10">
        <f t="shared" si="19"/>
        <v>4</v>
      </c>
    </row>
    <row r="142" spans="1:25" ht="12.75">
      <c r="A142">
        <f t="shared" si="12"/>
        <v>127</v>
      </c>
      <c r="C142">
        <f t="shared" si="22"/>
        <v>11</v>
      </c>
      <c r="D142" s="4"/>
      <c r="E142" s="5">
        <f t="shared" si="13"/>
        <v>41426</v>
      </c>
      <c r="G142" s="12">
        <f t="shared" si="14"/>
        <v>798.3629942150191</v>
      </c>
      <c r="H142" s="12"/>
      <c r="I142" s="12">
        <f t="shared" si="15"/>
        <v>593.6663275006119</v>
      </c>
      <c r="J142" s="12"/>
      <c r="K142" s="12">
        <f t="shared" si="16"/>
        <v>204.69666671440712</v>
      </c>
      <c r="L142" s="12"/>
      <c r="M142" s="12"/>
      <c r="N142" s="12"/>
      <c r="O142" s="12">
        <f t="shared" si="17"/>
        <v>101566.67376196192</v>
      </c>
      <c r="P142" s="12"/>
      <c r="Q142" s="12">
        <f t="shared" si="18"/>
        <v>74.92915283176232</v>
      </c>
      <c r="R142" s="12"/>
      <c r="S142" s="12">
        <f t="shared" si="20"/>
        <v>394.45469365180014</v>
      </c>
      <c r="T142" s="12"/>
      <c r="U142" s="12">
        <f t="shared" si="21"/>
        <v>1267.7468406985815</v>
      </c>
      <c r="V142" s="12"/>
      <c r="W142" s="12"/>
      <c r="Y142" s="10">
        <f t="shared" si="19"/>
        <v>5</v>
      </c>
    </row>
    <row r="143" spans="1:25" ht="12.75">
      <c r="A143">
        <f t="shared" si="12"/>
        <v>128</v>
      </c>
      <c r="C143">
        <f t="shared" si="22"/>
        <v>11</v>
      </c>
      <c r="D143" s="4"/>
      <c r="E143" s="5">
        <f t="shared" si="13"/>
        <v>41456</v>
      </c>
      <c r="G143" s="12">
        <f t="shared" si="14"/>
        <v>798.3629942150191</v>
      </c>
      <c r="H143" s="12"/>
      <c r="I143" s="12">
        <f t="shared" si="15"/>
        <v>592.4722636114445</v>
      </c>
      <c r="J143" s="12"/>
      <c r="K143" s="12">
        <f t="shared" si="16"/>
        <v>205.89073060357453</v>
      </c>
      <c r="L143" s="12"/>
      <c r="M143" s="12"/>
      <c r="N143" s="12"/>
      <c r="O143" s="12">
        <f t="shared" si="17"/>
        <v>101360.78303135835</v>
      </c>
      <c r="P143" s="12"/>
      <c r="Q143" s="12">
        <f t="shared" si="18"/>
        <v>74.92915283176232</v>
      </c>
      <c r="R143" s="12"/>
      <c r="S143" s="12">
        <f t="shared" si="20"/>
        <v>394.45469365180014</v>
      </c>
      <c r="T143" s="12"/>
      <c r="U143" s="12">
        <f t="shared" si="21"/>
        <v>1267.7468406985815</v>
      </c>
      <c r="V143" s="12"/>
      <c r="W143" s="12"/>
      <c r="Y143" s="10">
        <f t="shared" si="19"/>
        <v>6</v>
      </c>
    </row>
    <row r="144" spans="1:25" ht="12.75">
      <c r="A144">
        <f aca="true" t="shared" si="23" ref="A144:A207">IF(OR(A143&gt;$K$4*12,A143=$K$4*12),"",A143+1)</f>
        <v>129</v>
      </c>
      <c r="C144">
        <f t="shared" si="22"/>
        <v>11</v>
      </c>
      <c r="D144" s="4"/>
      <c r="E144" s="5">
        <f aca="true" t="shared" si="24" ref="E144:E207">IF(A144="","",DATE(IF(MONTH(E143)=12,(YEAR(E143))+1,(YEAR(E143))),IF(MONTH(E143)=12,1,MONTH(E143)+1),DAY(E143)))</f>
        <v>41487</v>
      </c>
      <c r="G144" s="12">
        <f aca="true" t="shared" si="25" ref="G144:G207">IF(A144="","",$K$3)</f>
        <v>798.3629942150191</v>
      </c>
      <c r="H144" s="12"/>
      <c r="I144" s="12">
        <f aca="true" t="shared" si="26" ref="I144:I207">IF(A144="","",IPMT($K$2/12,1,$K$4,-O143))</f>
        <v>591.2712343495904</v>
      </c>
      <c r="J144" s="12"/>
      <c r="K144" s="12">
        <f aca="true" t="shared" si="27" ref="K144:K207">IF(A144="","",G144-I144)</f>
        <v>207.09175986542868</v>
      </c>
      <c r="L144" s="12"/>
      <c r="M144" s="12"/>
      <c r="N144" s="12"/>
      <c r="O144" s="12">
        <f aca="true" t="shared" si="28" ref="O144:O207">IF(A144="","",(O143-M144-K144))</f>
        <v>101153.69127149292</v>
      </c>
      <c r="P144" s="12"/>
      <c r="Q144" s="12">
        <f aca="true" t="shared" si="29" ref="Q144:Q207">IF(A144="","",VLOOKUP(C144,Insurance,3))</f>
        <v>74.92915283176232</v>
      </c>
      <c r="R144" s="12"/>
      <c r="S144" s="12">
        <f t="shared" si="20"/>
        <v>394.45469365180014</v>
      </c>
      <c r="T144" s="12"/>
      <c r="U144" s="12">
        <f t="shared" si="21"/>
        <v>1267.7468406985815</v>
      </c>
      <c r="V144" s="12"/>
      <c r="W144" s="12"/>
      <c r="Y144" s="10">
        <f aca="true" t="shared" si="30" ref="Y144:Y207">IF(Y143=12,1,Y143+1)</f>
        <v>7</v>
      </c>
    </row>
    <row r="145" spans="1:25" ht="12.75">
      <c r="A145">
        <f t="shared" si="23"/>
        <v>130</v>
      </c>
      <c r="C145">
        <f t="shared" si="22"/>
        <v>11</v>
      </c>
      <c r="D145" s="4"/>
      <c r="E145" s="5">
        <f t="shared" si="24"/>
        <v>41518</v>
      </c>
      <c r="G145" s="12">
        <f t="shared" si="25"/>
        <v>798.3629942150191</v>
      </c>
      <c r="H145" s="12"/>
      <c r="I145" s="12">
        <f t="shared" si="26"/>
        <v>590.0631990837087</v>
      </c>
      <c r="J145" s="12"/>
      <c r="K145" s="12">
        <f t="shared" si="27"/>
        <v>208.29979513131036</v>
      </c>
      <c r="L145" s="12"/>
      <c r="M145" s="12"/>
      <c r="N145" s="12"/>
      <c r="O145" s="12">
        <f t="shared" si="28"/>
        <v>100945.3914763616</v>
      </c>
      <c r="P145" s="12"/>
      <c r="Q145" s="12">
        <f t="shared" si="29"/>
        <v>74.92915283176232</v>
      </c>
      <c r="R145" s="12"/>
      <c r="S145" s="12">
        <f aca="true" t="shared" si="31" ref="S145:S208">IF(A145="","",VLOOKUP(C145,Property_Taxes,4))</f>
        <v>394.45469365180014</v>
      </c>
      <c r="T145" s="12"/>
      <c r="U145" s="12">
        <f aca="true" t="shared" si="32" ref="U145:U208">IF(A145="","",(G145+Q145+S145))</f>
        <v>1267.7468406985815</v>
      </c>
      <c r="V145" s="12"/>
      <c r="W145" s="12"/>
      <c r="Y145" s="10">
        <f t="shared" si="30"/>
        <v>8</v>
      </c>
    </row>
    <row r="146" spans="1:25" ht="12.75">
      <c r="A146">
        <f t="shared" si="23"/>
        <v>131</v>
      </c>
      <c r="C146">
        <f t="shared" si="22"/>
        <v>11</v>
      </c>
      <c r="D146" s="4"/>
      <c r="E146" s="5">
        <f t="shared" si="24"/>
        <v>41548</v>
      </c>
      <c r="G146" s="12">
        <f t="shared" si="25"/>
        <v>798.3629942150191</v>
      </c>
      <c r="H146" s="12"/>
      <c r="I146" s="12">
        <f t="shared" si="26"/>
        <v>588.8481169454427</v>
      </c>
      <c r="J146" s="12"/>
      <c r="K146" s="12">
        <f t="shared" si="27"/>
        <v>209.51487726957635</v>
      </c>
      <c r="L146" s="12"/>
      <c r="M146" s="12"/>
      <c r="N146" s="12"/>
      <c r="O146" s="12">
        <f t="shared" si="28"/>
        <v>100735.87659909202</v>
      </c>
      <c r="P146" s="12"/>
      <c r="Q146" s="12">
        <f t="shared" si="29"/>
        <v>74.92915283176232</v>
      </c>
      <c r="R146" s="12"/>
      <c r="S146" s="12">
        <f t="shared" si="31"/>
        <v>394.45469365180014</v>
      </c>
      <c r="T146" s="12"/>
      <c r="U146" s="12">
        <f t="shared" si="32"/>
        <v>1267.7468406985815</v>
      </c>
      <c r="V146" s="12"/>
      <c r="W146" s="12"/>
      <c r="Y146" s="10">
        <f t="shared" si="30"/>
        <v>9</v>
      </c>
    </row>
    <row r="147" spans="1:25" ht="12.75">
      <c r="A147">
        <f t="shared" si="23"/>
        <v>132</v>
      </c>
      <c r="C147">
        <f t="shared" si="22"/>
        <v>11</v>
      </c>
      <c r="D147" s="4"/>
      <c r="E147" s="5">
        <f t="shared" si="24"/>
        <v>41579</v>
      </c>
      <c r="G147" s="12">
        <f t="shared" si="25"/>
        <v>798.3629942150191</v>
      </c>
      <c r="H147" s="12"/>
      <c r="I147" s="12">
        <f t="shared" si="26"/>
        <v>587.6259468280368</v>
      </c>
      <c r="J147" s="12"/>
      <c r="K147" s="12">
        <f t="shared" si="27"/>
        <v>210.73704738698223</v>
      </c>
      <c r="L147" s="12"/>
      <c r="M147" s="12"/>
      <c r="N147" s="12"/>
      <c r="O147" s="12">
        <f t="shared" si="28"/>
        <v>100525.13955170504</v>
      </c>
      <c r="P147" s="12"/>
      <c r="Q147" s="12">
        <f t="shared" si="29"/>
        <v>74.92915283176232</v>
      </c>
      <c r="R147" s="12"/>
      <c r="S147" s="12">
        <f t="shared" si="31"/>
        <v>394.45469365180014</v>
      </c>
      <c r="T147" s="12"/>
      <c r="U147" s="12">
        <f t="shared" si="32"/>
        <v>1267.7468406985815</v>
      </c>
      <c r="V147" s="12"/>
      <c r="W147" s="12"/>
      <c r="Y147" s="10">
        <f t="shared" si="30"/>
        <v>10</v>
      </c>
    </row>
    <row r="148" spans="1:25" ht="12.75">
      <c r="A148">
        <f t="shared" si="23"/>
        <v>133</v>
      </c>
      <c r="C148">
        <f t="shared" si="22"/>
        <v>12</v>
      </c>
      <c r="D148" s="4"/>
      <c r="E148" s="5">
        <f t="shared" si="24"/>
        <v>41609</v>
      </c>
      <c r="G148" s="12">
        <f t="shared" si="25"/>
        <v>798.3629942150191</v>
      </c>
      <c r="H148" s="12"/>
      <c r="I148" s="12">
        <f t="shared" si="26"/>
        <v>586.396647384946</v>
      </c>
      <c r="J148" s="12"/>
      <c r="K148" s="12">
        <f t="shared" si="27"/>
        <v>211.966346830073</v>
      </c>
      <c r="L148" s="12"/>
      <c r="M148" s="12"/>
      <c r="N148" s="12"/>
      <c r="O148" s="12">
        <f t="shared" si="28"/>
        <v>100313.17320487497</v>
      </c>
      <c r="P148" s="12"/>
      <c r="Q148" s="12">
        <f t="shared" si="29"/>
        <v>78.67561047335043</v>
      </c>
      <c r="R148" s="12"/>
      <c r="S148" s="12">
        <f t="shared" si="31"/>
        <v>418.47698449519476</v>
      </c>
      <c r="T148" s="12"/>
      <c r="U148" s="12">
        <f t="shared" si="32"/>
        <v>1295.5155891835643</v>
      </c>
      <c r="V148" s="12"/>
      <c r="W148" s="12"/>
      <c r="Y148" s="10">
        <f t="shared" si="30"/>
        <v>11</v>
      </c>
    </row>
    <row r="149" spans="1:25" ht="12.75">
      <c r="A149">
        <f t="shared" si="23"/>
        <v>134</v>
      </c>
      <c r="C149">
        <f t="shared" si="22"/>
        <v>12</v>
      </c>
      <c r="D149" s="4"/>
      <c r="E149" s="5">
        <f t="shared" si="24"/>
        <v>41640</v>
      </c>
      <c r="G149" s="12">
        <f t="shared" si="25"/>
        <v>798.3629942150191</v>
      </c>
      <c r="H149" s="12"/>
      <c r="I149" s="12">
        <f t="shared" si="26"/>
        <v>585.1601770284374</v>
      </c>
      <c r="J149" s="12"/>
      <c r="K149" s="12">
        <f t="shared" si="27"/>
        <v>213.20281718658168</v>
      </c>
      <c r="L149" s="12"/>
      <c r="M149" s="12"/>
      <c r="N149" s="12"/>
      <c r="O149" s="12">
        <f t="shared" si="28"/>
        <v>100099.97038768839</v>
      </c>
      <c r="P149" s="12"/>
      <c r="Q149" s="12">
        <f t="shared" si="29"/>
        <v>78.67561047335043</v>
      </c>
      <c r="R149" s="12"/>
      <c r="S149" s="12">
        <f t="shared" si="31"/>
        <v>418.47698449519476</v>
      </c>
      <c r="T149" s="12"/>
      <c r="U149" s="12">
        <f t="shared" si="32"/>
        <v>1295.5155891835643</v>
      </c>
      <c r="V149" s="12"/>
      <c r="W149" s="12"/>
      <c r="Y149" s="10">
        <f t="shared" si="30"/>
        <v>12</v>
      </c>
    </row>
    <row r="150" spans="1:25" ht="12.75">
      <c r="A150">
        <f t="shared" si="23"/>
        <v>135</v>
      </c>
      <c r="C150">
        <f t="shared" si="22"/>
        <v>12</v>
      </c>
      <c r="D150" s="4"/>
      <c r="E150" s="5">
        <f t="shared" si="24"/>
        <v>41671</v>
      </c>
      <c r="G150" s="12">
        <f t="shared" si="25"/>
        <v>798.3629942150191</v>
      </c>
      <c r="H150" s="12"/>
      <c r="I150" s="12">
        <f t="shared" si="26"/>
        <v>583.9164939281823</v>
      </c>
      <c r="J150" s="12"/>
      <c r="K150" s="12">
        <f t="shared" si="27"/>
        <v>214.4465002868368</v>
      </c>
      <c r="L150" s="12"/>
      <c r="M150" s="12"/>
      <c r="N150" s="12"/>
      <c r="O150" s="12">
        <f t="shared" si="28"/>
        <v>99885.52388740155</v>
      </c>
      <c r="P150" s="12"/>
      <c r="Q150" s="12">
        <f t="shared" si="29"/>
        <v>78.67561047335043</v>
      </c>
      <c r="R150" s="12"/>
      <c r="S150" s="12">
        <f t="shared" si="31"/>
        <v>418.47698449519476</v>
      </c>
      <c r="T150" s="12"/>
      <c r="U150" s="12">
        <f t="shared" si="32"/>
        <v>1295.5155891835643</v>
      </c>
      <c r="V150" s="12"/>
      <c r="W150" s="12"/>
      <c r="Y150" s="10">
        <f t="shared" si="30"/>
        <v>1</v>
      </c>
    </row>
    <row r="151" spans="1:25" ht="12.75">
      <c r="A151">
        <f t="shared" si="23"/>
        <v>136</v>
      </c>
      <c r="C151">
        <f t="shared" si="22"/>
        <v>12</v>
      </c>
      <c r="D151" s="4"/>
      <c r="E151" s="5">
        <f t="shared" si="24"/>
        <v>41699</v>
      </c>
      <c r="G151" s="12">
        <f t="shared" si="25"/>
        <v>798.3629942150191</v>
      </c>
      <c r="H151" s="12"/>
      <c r="I151" s="12">
        <f t="shared" si="26"/>
        <v>582.6655560098424</v>
      </c>
      <c r="J151" s="12"/>
      <c r="K151" s="12">
        <f t="shared" si="27"/>
        <v>215.6974382051767</v>
      </c>
      <c r="L151" s="12"/>
      <c r="M151" s="12"/>
      <c r="N151" s="12"/>
      <c r="O151" s="12">
        <f t="shared" si="28"/>
        <v>99669.82644919638</v>
      </c>
      <c r="P151" s="12"/>
      <c r="Q151" s="12">
        <f t="shared" si="29"/>
        <v>78.67561047335043</v>
      </c>
      <c r="R151" s="12"/>
      <c r="S151" s="12">
        <f t="shared" si="31"/>
        <v>418.47698449519476</v>
      </c>
      <c r="T151" s="12"/>
      <c r="U151" s="12">
        <f t="shared" si="32"/>
        <v>1295.5155891835643</v>
      </c>
      <c r="V151" s="12"/>
      <c r="W151" s="12"/>
      <c r="Y151" s="10">
        <f t="shared" si="30"/>
        <v>2</v>
      </c>
    </row>
    <row r="152" spans="1:25" ht="12.75">
      <c r="A152">
        <f t="shared" si="23"/>
        <v>137</v>
      </c>
      <c r="C152">
        <f t="shared" si="22"/>
        <v>12</v>
      </c>
      <c r="D152" s="4"/>
      <c r="E152" s="5">
        <f t="shared" si="24"/>
        <v>41730</v>
      </c>
      <c r="G152" s="12">
        <f t="shared" si="25"/>
        <v>798.3629942150191</v>
      </c>
      <c r="H152" s="12"/>
      <c r="I152" s="12">
        <f t="shared" si="26"/>
        <v>581.4073209536456</v>
      </c>
      <c r="J152" s="12"/>
      <c r="K152" s="12">
        <f t="shared" si="27"/>
        <v>216.95567326137348</v>
      </c>
      <c r="L152" s="12"/>
      <c r="M152" s="12"/>
      <c r="N152" s="12"/>
      <c r="O152" s="12">
        <f t="shared" si="28"/>
        <v>99452.870775935</v>
      </c>
      <c r="P152" s="12"/>
      <c r="Q152" s="12">
        <f t="shared" si="29"/>
        <v>78.67561047335043</v>
      </c>
      <c r="R152" s="12"/>
      <c r="S152" s="12">
        <f t="shared" si="31"/>
        <v>418.47698449519476</v>
      </c>
      <c r="T152" s="12"/>
      <c r="U152" s="12">
        <f t="shared" si="32"/>
        <v>1295.5155891835643</v>
      </c>
      <c r="V152" s="12"/>
      <c r="W152" s="12"/>
      <c r="Y152" s="10">
        <f t="shared" si="30"/>
        <v>3</v>
      </c>
    </row>
    <row r="153" spans="1:25" ht="12.75">
      <c r="A153">
        <f t="shared" si="23"/>
        <v>138</v>
      </c>
      <c r="C153">
        <f t="shared" si="22"/>
        <v>12</v>
      </c>
      <c r="D153" s="4"/>
      <c r="E153" s="5">
        <f t="shared" si="24"/>
        <v>41760</v>
      </c>
      <c r="G153" s="12">
        <f t="shared" si="25"/>
        <v>798.3629942150191</v>
      </c>
      <c r="H153" s="12"/>
      <c r="I153" s="12">
        <f t="shared" si="26"/>
        <v>580.1417461929542</v>
      </c>
      <c r="J153" s="12"/>
      <c r="K153" s="12">
        <f t="shared" si="27"/>
        <v>218.22124802206486</v>
      </c>
      <c r="L153" s="12"/>
      <c r="M153" s="12"/>
      <c r="N153" s="12"/>
      <c r="O153" s="12">
        <f t="shared" si="28"/>
        <v>99234.64952791294</v>
      </c>
      <c r="P153" s="12"/>
      <c r="Q153" s="12">
        <f t="shared" si="29"/>
        <v>78.67561047335043</v>
      </c>
      <c r="R153" s="12"/>
      <c r="S153" s="12">
        <f t="shared" si="31"/>
        <v>418.47698449519476</v>
      </c>
      <c r="T153" s="12"/>
      <c r="U153" s="12">
        <f t="shared" si="32"/>
        <v>1295.5155891835643</v>
      </c>
      <c r="V153" s="12"/>
      <c r="W153" s="12"/>
      <c r="Y153" s="10">
        <f t="shared" si="30"/>
        <v>4</v>
      </c>
    </row>
    <row r="154" spans="1:25" ht="12.75">
      <c r="A154">
        <f t="shared" si="23"/>
        <v>139</v>
      </c>
      <c r="C154">
        <f t="shared" si="22"/>
        <v>12</v>
      </c>
      <c r="D154" s="4"/>
      <c r="E154" s="5">
        <f t="shared" si="24"/>
        <v>41791</v>
      </c>
      <c r="G154" s="12">
        <f t="shared" si="25"/>
        <v>798.3629942150191</v>
      </c>
      <c r="H154" s="12"/>
      <c r="I154" s="12">
        <f t="shared" si="26"/>
        <v>578.8687889128255</v>
      </c>
      <c r="J154" s="12"/>
      <c r="K154" s="12">
        <f t="shared" si="27"/>
        <v>219.49420530219356</v>
      </c>
      <c r="L154" s="12"/>
      <c r="M154" s="12"/>
      <c r="N154" s="12"/>
      <c r="O154" s="12">
        <f t="shared" si="28"/>
        <v>99015.15532261075</v>
      </c>
      <c r="P154" s="12"/>
      <c r="Q154" s="12">
        <f t="shared" si="29"/>
        <v>78.67561047335043</v>
      </c>
      <c r="R154" s="12"/>
      <c r="S154" s="12">
        <f t="shared" si="31"/>
        <v>418.47698449519476</v>
      </c>
      <c r="T154" s="12"/>
      <c r="U154" s="12">
        <f t="shared" si="32"/>
        <v>1295.5155891835643</v>
      </c>
      <c r="V154" s="12"/>
      <c r="W154" s="12"/>
      <c r="Y154" s="10">
        <f t="shared" si="30"/>
        <v>5</v>
      </c>
    </row>
    <row r="155" spans="1:25" ht="12.75">
      <c r="A155">
        <f t="shared" si="23"/>
        <v>140</v>
      </c>
      <c r="C155">
        <f t="shared" si="22"/>
        <v>12</v>
      </c>
      <c r="D155" s="4"/>
      <c r="E155" s="5">
        <f t="shared" si="24"/>
        <v>41821</v>
      </c>
      <c r="G155" s="12">
        <f t="shared" si="25"/>
        <v>798.3629942150191</v>
      </c>
      <c r="H155" s="12"/>
      <c r="I155" s="12">
        <f t="shared" si="26"/>
        <v>577.5884060485628</v>
      </c>
      <c r="J155" s="12"/>
      <c r="K155" s="12">
        <f t="shared" si="27"/>
        <v>220.77458816645628</v>
      </c>
      <c r="L155" s="12"/>
      <c r="M155" s="12"/>
      <c r="N155" s="12"/>
      <c r="O155" s="12">
        <f t="shared" si="28"/>
        <v>98794.38073444429</v>
      </c>
      <c r="P155" s="12"/>
      <c r="Q155" s="12">
        <f t="shared" si="29"/>
        <v>78.67561047335043</v>
      </c>
      <c r="R155" s="12"/>
      <c r="S155" s="12">
        <f t="shared" si="31"/>
        <v>418.47698449519476</v>
      </c>
      <c r="T155" s="12"/>
      <c r="U155" s="12">
        <f t="shared" si="32"/>
        <v>1295.5155891835643</v>
      </c>
      <c r="V155" s="12"/>
      <c r="W155" s="12"/>
      <c r="Y155" s="10">
        <f t="shared" si="30"/>
        <v>6</v>
      </c>
    </row>
    <row r="156" spans="1:25" ht="12.75">
      <c r="A156">
        <f t="shared" si="23"/>
        <v>141</v>
      </c>
      <c r="C156">
        <f aca="true" t="shared" si="33" ref="C156:C219">IF(A156="","",C144+1)</f>
        <v>12</v>
      </c>
      <c r="D156" s="4"/>
      <c r="E156" s="5">
        <f t="shared" si="24"/>
        <v>41852</v>
      </c>
      <c r="G156" s="12">
        <f t="shared" si="25"/>
        <v>798.3629942150191</v>
      </c>
      <c r="H156" s="12"/>
      <c r="I156" s="12">
        <f t="shared" si="26"/>
        <v>576.3005542842584</v>
      </c>
      <c r="J156" s="12"/>
      <c r="K156" s="12">
        <f t="shared" si="27"/>
        <v>222.06243993076066</v>
      </c>
      <c r="L156" s="12"/>
      <c r="M156" s="12"/>
      <c r="N156" s="12"/>
      <c r="O156" s="12">
        <f t="shared" si="28"/>
        <v>98572.31829451353</v>
      </c>
      <c r="P156" s="12"/>
      <c r="Q156" s="12">
        <f t="shared" si="29"/>
        <v>78.67561047335043</v>
      </c>
      <c r="R156" s="12"/>
      <c r="S156" s="12">
        <f t="shared" si="31"/>
        <v>418.47698449519476</v>
      </c>
      <c r="T156" s="12"/>
      <c r="U156" s="12">
        <f t="shared" si="32"/>
        <v>1295.5155891835643</v>
      </c>
      <c r="V156" s="12"/>
      <c r="W156" s="12"/>
      <c r="Y156" s="10">
        <f t="shared" si="30"/>
        <v>7</v>
      </c>
    </row>
    <row r="157" spans="1:25" ht="12.75">
      <c r="A157">
        <f t="shared" si="23"/>
        <v>142</v>
      </c>
      <c r="C157">
        <f t="shared" si="33"/>
        <v>12</v>
      </c>
      <c r="D157" s="4"/>
      <c r="E157" s="5">
        <f t="shared" si="24"/>
        <v>41883</v>
      </c>
      <c r="G157" s="12">
        <f t="shared" si="25"/>
        <v>798.3629942150191</v>
      </c>
      <c r="H157" s="12"/>
      <c r="I157" s="12">
        <f t="shared" si="26"/>
        <v>575.005190051329</v>
      </c>
      <c r="J157" s="12"/>
      <c r="K157" s="12">
        <f t="shared" si="27"/>
        <v>223.35780416369005</v>
      </c>
      <c r="L157" s="12"/>
      <c r="M157" s="12"/>
      <c r="N157" s="12"/>
      <c r="O157" s="12">
        <f t="shared" si="28"/>
        <v>98348.96049034984</v>
      </c>
      <c r="P157" s="12"/>
      <c r="Q157" s="12">
        <f t="shared" si="29"/>
        <v>78.67561047335043</v>
      </c>
      <c r="R157" s="12"/>
      <c r="S157" s="12">
        <f t="shared" si="31"/>
        <v>418.47698449519476</v>
      </c>
      <c r="T157" s="12"/>
      <c r="U157" s="12">
        <f t="shared" si="32"/>
        <v>1295.5155891835643</v>
      </c>
      <c r="V157" s="12"/>
      <c r="W157" s="12"/>
      <c r="Y157" s="10">
        <f t="shared" si="30"/>
        <v>8</v>
      </c>
    </row>
    <row r="158" spans="1:25" ht="12.75">
      <c r="A158">
        <f t="shared" si="23"/>
        <v>143</v>
      </c>
      <c r="C158">
        <f t="shared" si="33"/>
        <v>12</v>
      </c>
      <c r="D158" s="4"/>
      <c r="E158" s="5">
        <f t="shared" si="24"/>
        <v>41913</v>
      </c>
      <c r="G158" s="12">
        <f t="shared" si="25"/>
        <v>798.3629942150191</v>
      </c>
      <c r="H158" s="12"/>
      <c r="I158" s="12">
        <f t="shared" si="26"/>
        <v>573.7022695270408</v>
      </c>
      <c r="J158" s="12"/>
      <c r="K158" s="12">
        <f t="shared" si="27"/>
        <v>224.66072468797825</v>
      </c>
      <c r="L158" s="12"/>
      <c r="M158" s="12"/>
      <c r="N158" s="12"/>
      <c r="O158" s="12">
        <f t="shared" si="28"/>
        <v>98124.29976566187</v>
      </c>
      <c r="P158" s="12"/>
      <c r="Q158" s="12">
        <f t="shared" si="29"/>
        <v>78.67561047335043</v>
      </c>
      <c r="R158" s="12"/>
      <c r="S158" s="12">
        <f t="shared" si="31"/>
        <v>418.47698449519476</v>
      </c>
      <c r="T158" s="12"/>
      <c r="U158" s="12">
        <f t="shared" si="32"/>
        <v>1295.5155891835643</v>
      </c>
      <c r="V158" s="12"/>
      <c r="W158" s="12"/>
      <c r="Y158" s="10">
        <f t="shared" si="30"/>
        <v>9</v>
      </c>
    </row>
    <row r="159" spans="1:25" ht="12.75">
      <c r="A159">
        <f t="shared" si="23"/>
        <v>144</v>
      </c>
      <c r="C159">
        <f t="shared" si="33"/>
        <v>12</v>
      </c>
      <c r="D159" s="4"/>
      <c r="E159" s="5">
        <f t="shared" si="24"/>
        <v>41944</v>
      </c>
      <c r="G159" s="12">
        <f t="shared" si="25"/>
        <v>798.3629942150191</v>
      </c>
      <c r="H159" s="12"/>
      <c r="I159" s="12">
        <f t="shared" si="26"/>
        <v>572.3917486330276</v>
      </c>
      <c r="J159" s="12"/>
      <c r="K159" s="12">
        <f t="shared" si="27"/>
        <v>225.9712455819914</v>
      </c>
      <c r="L159" s="12"/>
      <c r="M159" s="12"/>
      <c r="N159" s="12"/>
      <c r="O159" s="12">
        <f t="shared" si="28"/>
        <v>97898.32852007987</v>
      </c>
      <c r="P159" s="12"/>
      <c r="Q159" s="12">
        <f t="shared" si="29"/>
        <v>78.67561047335043</v>
      </c>
      <c r="R159" s="12"/>
      <c r="S159" s="12">
        <f t="shared" si="31"/>
        <v>418.47698449519476</v>
      </c>
      <c r="T159" s="12"/>
      <c r="U159" s="12">
        <f t="shared" si="32"/>
        <v>1295.5155891835643</v>
      </c>
      <c r="V159" s="12"/>
      <c r="W159" s="12"/>
      <c r="Y159" s="10">
        <f t="shared" si="30"/>
        <v>10</v>
      </c>
    </row>
    <row r="160" spans="1:25" ht="12.75">
      <c r="A160">
        <f t="shared" si="23"/>
        <v>145</v>
      </c>
      <c r="C160">
        <f t="shared" si="33"/>
        <v>13</v>
      </c>
      <c r="D160" s="4"/>
      <c r="E160" s="5">
        <f t="shared" si="24"/>
        <v>41974</v>
      </c>
      <c r="G160" s="12">
        <f t="shared" si="25"/>
        <v>798.3629942150191</v>
      </c>
      <c r="H160" s="12"/>
      <c r="I160" s="12">
        <f t="shared" si="26"/>
        <v>571.0735830337993</v>
      </c>
      <c r="J160" s="12"/>
      <c r="K160" s="12">
        <f t="shared" si="27"/>
        <v>227.28941118121975</v>
      </c>
      <c r="L160" s="12"/>
      <c r="M160" s="12"/>
      <c r="N160" s="12"/>
      <c r="O160" s="12">
        <f t="shared" si="28"/>
        <v>97671.03910889865</v>
      </c>
      <c r="P160" s="12"/>
      <c r="Q160" s="12">
        <f t="shared" si="29"/>
        <v>82.60939099701797</v>
      </c>
      <c r="R160" s="12"/>
      <c r="S160" s="12">
        <f t="shared" si="31"/>
        <v>443.96223285095203</v>
      </c>
      <c r="T160" s="12"/>
      <c r="U160" s="12">
        <f t="shared" si="32"/>
        <v>1324.934618062989</v>
      </c>
      <c r="V160" s="12"/>
      <c r="W160" s="12"/>
      <c r="Y160" s="10">
        <f t="shared" si="30"/>
        <v>11</v>
      </c>
    </row>
    <row r="161" spans="1:25" ht="12.75">
      <c r="A161">
        <f t="shared" si="23"/>
        <v>146</v>
      </c>
      <c r="C161">
        <f t="shared" si="33"/>
        <v>13</v>
      </c>
      <c r="D161" s="4"/>
      <c r="E161" s="5">
        <f t="shared" si="24"/>
        <v>42005</v>
      </c>
      <c r="G161" s="12">
        <f t="shared" si="25"/>
        <v>798.3629942150191</v>
      </c>
      <c r="H161" s="12"/>
      <c r="I161" s="12">
        <f t="shared" si="26"/>
        <v>569.7477281352421</v>
      </c>
      <c r="J161" s="12"/>
      <c r="K161" s="12">
        <f t="shared" si="27"/>
        <v>228.61526607977692</v>
      </c>
      <c r="L161" s="12"/>
      <c r="M161" s="12"/>
      <c r="N161" s="12"/>
      <c r="O161" s="12">
        <f t="shared" si="28"/>
        <v>97442.42384281887</v>
      </c>
      <c r="P161" s="12"/>
      <c r="Q161" s="12">
        <f t="shared" si="29"/>
        <v>82.60939099701797</v>
      </c>
      <c r="R161" s="12"/>
      <c r="S161" s="12">
        <f t="shared" si="31"/>
        <v>443.96223285095203</v>
      </c>
      <c r="T161" s="12"/>
      <c r="U161" s="12">
        <f t="shared" si="32"/>
        <v>1324.934618062989</v>
      </c>
      <c r="V161" s="12"/>
      <c r="W161" s="12"/>
      <c r="Y161" s="10">
        <f t="shared" si="30"/>
        <v>12</v>
      </c>
    </row>
    <row r="162" spans="1:25" ht="12.75">
      <c r="A162">
        <f t="shared" si="23"/>
        <v>147</v>
      </c>
      <c r="C162">
        <f t="shared" si="33"/>
        <v>13</v>
      </c>
      <c r="D162" s="4"/>
      <c r="E162" s="5">
        <f t="shared" si="24"/>
        <v>42036</v>
      </c>
      <c r="G162" s="12">
        <f t="shared" si="25"/>
        <v>798.3629942150191</v>
      </c>
      <c r="H162" s="12"/>
      <c r="I162" s="12">
        <f t="shared" si="26"/>
        <v>568.4141390831101</v>
      </c>
      <c r="J162" s="12"/>
      <c r="K162" s="12">
        <f t="shared" si="27"/>
        <v>229.948855131909</v>
      </c>
      <c r="L162" s="12"/>
      <c r="M162" s="12"/>
      <c r="N162" s="12"/>
      <c r="O162" s="12">
        <f t="shared" si="28"/>
        <v>97212.47498768696</v>
      </c>
      <c r="P162" s="12"/>
      <c r="Q162" s="12">
        <f t="shared" si="29"/>
        <v>82.60939099701797</v>
      </c>
      <c r="R162" s="12"/>
      <c r="S162" s="12">
        <f t="shared" si="31"/>
        <v>443.96223285095203</v>
      </c>
      <c r="T162" s="12"/>
      <c r="U162" s="12">
        <f t="shared" si="32"/>
        <v>1324.934618062989</v>
      </c>
      <c r="V162" s="12"/>
      <c r="W162" s="12"/>
      <c r="Y162" s="10">
        <f t="shared" si="30"/>
        <v>1</v>
      </c>
    </row>
    <row r="163" spans="1:25" ht="12.75">
      <c r="A163">
        <f t="shared" si="23"/>
        <v>148</v>
      </c>
      <c r="C163">
        <f t="shared" si="33"/>
        <v>13</v>
      </c>
      <c r="D163" s="4"/>
      <c r="E163" s="5">
        <f t="shared" si="24"/>
        <v>42064</v>
      </c>
      <c r="G163" s="12">
        <f t="shared" si="25"/>
        <v>798.3629942150191</v>
      </c>
      <c r="H163" s="12"/>
      <c r="I163" s="12">
        <f t="shared" si="26"/>
        <v>567.0727707615073</v>
      </c>
      <c r="J163" s="12"/>
      <c r="K163" s="12">
        <f t="shared" si="27"/>
        <v>231.29022345351177</v>
      </c>
      <c r="L163" s="12"/>
      <c r="M163" s="12"/>
      <c r="N163" s="12"/>
      <c r="O163" s="12">
        <f t="shared" si="28"/>
        <v>96981.18476423345</v>
      </c>
      <c r="P163" s="12"/>
      <c r="Q163" s="12">
        <f t="shared" si="29"/>
        <v>82.60939099701797</v>
      </c>
      <c r="R163" s="12"/>
      <c r="S163" s="12">
        <f t="shared" si="31"/>
        <v>443.96223285095203</v>
      </c>
      <c r="T163" s="12"/>
      <c r="U163" s="12">
        <f t="shared" si="32"/>
        <v>1324.934618062989</v>
      </c>
      <c r="V163" s="12"/>
      <c r="W163" s="12"/>
      <c r="Y163" s="10">
        <f t="shared" si="30"/>
        <v>2</v>
      </c>
    </row>
    <row r="164" spans="1:25" ht="12.75">
      <c r="A164">
        <f t="shared" si="23"/>
        <v>149</v>
      </c>
      <c r="C164">
        <f t="shared" si="33"/>
        <v>13</v>
      </c>
      <c r="D164" s="4"/>
      <c r="E164" s="5">
        <f t="shared" si="24"/>
        <v>42095</v>
      </c>
      <c r="G164" s="12">
        <f t="shared" si="25"/>
        <v>798.3629942150191</v>
      </c>
      <c r="H164" s="12"/>
      <c r="I164" s="12">
        <f t="shared" si="26"/>
        <v>565.7235777913618</v>
      </c>
      <c r="J164" s="12"/>
      <c r="K164" s="12">
        <f t="shared" si="27"/>
        <v>232.63941642365728</v>
      </c>
      <c r="L164" s="12"/>
      <c r="M164" s="12"/>
      <c r="N164" s="12"/>
      <c r="O164" s="12">
        <f t="shared" si="28"/>
        <v>96748.54534780979</v>
      </c>
      <c r="P164" s="12"/>
      <c r="Q164" s="12">
        <f t="shared" si="29"/>
        <v>82.60939099701797</v>
      </c>
      <c r="R164" s="12"/>
      <c r="S164" s="12">
        <f t="shared" si="31"/>
        <v>443.96223285095203</v>
      </c>
      <c r="T164" s="12"/>
      <c r="U164" s="12">
        <f t="shared" si="32"/>
        <v>1324.934618062989</v>
      </c>
      <c r="V164" s="12"/>
      <c r="W164" s="12"/>
      <c r="Y164" s="10">
        <f t="shared" si="30"/>
        <v>3</v>
      </c>
    </row>
    <row r="165" spans="1:25" ht="12.75">
      <c r="A165">
        <f t="shared" si="23"/>
        <v>150</v>
      </c>
      <c r="C165">
        <f t="shared" si="33"/>
        <v>13</v>
      </c>
      <c r="D165" s="4"/>
      <c r="E165" s="5">
        <f t="shared" si="24"/>
        <v>42125</v>
      </c>
      <c r="G165" s="12">
        <f t="shared" si="25"/>
        <v>798.3629942150191</v>
      </c>
      <c r="H165" s="12"/>
      <c r="I165" s="12">
        <f t="shared" si="26"/>
        <v>564.3665145288904</v>
      </c>
      <c r="J165" s="12"/>
      <c r="K165" s="12">
        <f t="shared" si="27"/>
        <v>233.99647968612862</v>
      </c>
      <c r="L165" s="12"/>
      <c r="M165" s="12"/>
      <c r="N165" s="12"/>
      <c r="O165" s="12">
        <f t="shared" si="28"/>
        <v>96514.54886812366</v>
      </c>
      <c r="P165" s="12"/>
      <c r="Q165" s="12">
        <f t="shared" si="29"/>
        <v>82.60939099701797</v>
      </c>
      <c r="R165" s="12"/>
      <c r="S165" s="12">
        <f t="shared" si="31"/>
        <v>443.96223285095203</v>
      </c>
      <c r="T165" s="12"/>
      <c r="U165" s="12">
        <f t="shared" si="32"/>
        <v>1324.934618062989</v>
      </c>
      <c r="V165" s="12"/>
      <c r="W165" s="12"/>
      <c r="Y165" s="10">
        <f t="shared" si="30"/>
        <v>4</v>
      </c>
    </row>
    <row r="166" spans="1:25" ht="12.75">
      <c r="A166">
        <f t="shared" si="23"/>
        <v>151</v>
      </c>
      <c r="C166">
        <f t="shared" si="33"/>
        <v>13</v>
      </c>
      <c r="D166" s="4"/>
      <c r="E166" s="5">
        <f t="shared" si="24"/>
        <v>42156</v>
      </c>
      <c r="G166" s="12">
        <f t="shared" si="25"/>
        <v>798.3629942150191</v>
      </c>
      <c r="H166" s="12"/>
      <c r="I166" s="12">
        <f t="shared" si="26"/>
        <v>563.0015350640547</v>
      </c>
      <c r="J166" s="12"/>
      <c r="K166" s="12">
        <f t="shared" si="27"/>
        <v>235.36145915096438</v>
      </c>
      <c r="L166" s="12"/>
      <c r="M166" s="12"/>
      <c r="N166" s="12"/>
      <c r="O166" s="12">
        <f t="shared" si="28"/>
        <v>96279.18740897269</v>
      </c>
      <c r="P166" s="12"/>
      <c r="Q166" s="12">
        <f t="shared" si="29"/>
        <v>82.60939099701797</v>
      </c>
      <c r="R166" s="12"/>
      <c r="S166" s="12">
        <f t="shared" si="31"/>
        <v>443.96223285095203</v>
      </c>
      <c r="T166" s="12"/>
      <c r="U166" s="12">
        <f t="shared" si="32"/>
        <v>1324.934618062989</v>
      </c>
      <c r="V166" s="12"/>
      <c r="W166" s="12"/>
      <c r="Y166" s="10">
        <f t="shared" si="30"/>
        <v>5</v>
      </c>
    </row>
    <row r="167" spans="1:25" ht="12.75">
      <c r="A167">
        <f t="shared" si="23"/>
        <v>152</v>
      </c>
      <c r="C167">
        <f t="shared" si="33"/>
        <v>13</v>
      </c>
      <c r="D167" s="4"/>
      <c r="E167" s="5">
        <f t="shared" si="24"/>
        <v>42186</v>
      </c>
      <c r="G167" s="12">
        <f t="shared" si="25"/>
        <v>798.3629942150191</v>
      </c>
      <c r="H167" s="12"/>
      <c r="I167" s="12">
        <f t="shared" si="26"/>
        <v>561.6285932190074</v>
      </c>
      <c r="J167" s="12"/>
      <c r="K167" s="12">
        <f t="shared" si="27"/>
        <v>236.7344009960117</v>
      </c>
      <c r="L167" s="12"/>
      <c r="M167" s="12"/>
      <c r="N167" s="12"/>
      <c r="O167" s="12">
        <f t="shared" si="28"/>
        <v>96042.45300797668</v>
      </c>
      <c r="P167" s="12"/>
      <c r="Q167" s="12">
        <f t="shared" si="29"/>
        <v>82.60939099701797</v>
      </c>
      <c r="R167" s="12"/>
      <c r="S167" s="12">
        <f t="shared" si="31"/>
        <v>443.96223285095203</v>
      </c>
      <c r="T167" s="12"/>
      <c r="U167" s="12">
        <f t="shared" si="32"/>
        <v>1324.934618062989</v>
      </c>
      <c r="V167" s="12"/>
      <c r="W167" s="12"/>
      <c r="Y167" s="10">
        <f t="shared" si="30"/>
        <v>6</v>
      </c>
    </row>
    <row r="168" spans="1:25" ht="12.75">
      <c r="A168">
        <f t="shared" si="23"/>
        <v>153</v>
      </c>
      <c r="C168">
        <f t="shared" si="33"/>
        <v>13</v>
      </c>
      <c r="D168" s="4"/>
      <c r="E168" s="5">
        <f t="shared" si="24"/>
        <v>42217</v>
      </c>
      <c r="G168" s="12">
        <f t="shared" si="25"/>
        <v>798.3629942150191</v>
      </c>
      <c r="H168" s="12"/>
      <c r="I168" s="12">
        <f t="shared" si="26"/>
        <v>560.2476425465306</v>
      </c>
      <c r="J168" s="12"/>
      <c r="K168" s="12">
        <f t="shared" si="27"/>
        <v>238.11535166848842</v>
      </c>
      <c r="L168" s="12"/>
      <c r="M168" s="12"/>
      <c r="N168" s="12"/>
      <c r="O168" s="12">
        <f t="shared" si="28"/>
        <v>95804.3376563082</v>
      </c>
      <c r="P168" s="12"/>
      <c r="Q168" s="12">
        <f t="shared" si="29"/>
        <v>82.60939099701797</v>
      </c>
      <c r="R168" s="12"/>
      <c r="S168" s="12">
        <f t="shared" si="31"/>
        <v>443.96223285095203</v>
      </c>
      <c r="T168" s="12"/>
      <c r="U168" s="12">
        <f t="shared" si="32"/>
        <v>1324.934618062989</v>
      </c>
      <c r="V168" s="12"/>
      <c r="W168" s="12"/>
      <c r="Y168" s="10">
        <f t="shared" si="30"/>
        <v>7</v>
      </c>
    </row>
    <row r="169" spans="1:25" ht="12.75">
      <c r="A169">
        <f t="shared" si="23"/>
        <v>154</v>
      </c>
      <c r="C169">
        <f t="shared" si="33"/>
        <v>13</v>
      </c>
      <c r="D169" s="4"/>
      <c r="E169" s="5">
        <f t="shared" si="24"/>
        <v>42248</v>
      </c>
      <c r="G169" s="12">
        <f t="shared" si="25"/>
        <v>798.3629942150191</v>
      </c>
      <c r="H169" s="12"/>
      <c r="I169" s="12">
        <f t="shared" si="26"/>
        <v>558.8586363284645</v>
      </c>
      <c r="J169" s="12"/>
      <c r="K169" s="12">
        <f t="shared" si="27"/>
        <v>239.50435788655454</v>
      </c>
      <c r="L169" s="12"/>
      <c r="M169" s="12"/>
      <c r="N169" s="12"/>
      <c r="O169" s="12">
        <f t="shared" si="28"/>
        <v>95564.83329842164</v>
      </c>
      <c r="P169" s="12"/>
      <c r="Q169" s="12">
        <f t="shared" si="29"/>
        <v>82.60939099701797</v>
      </c>
      <c r="R169" s="12"/>
      <c r="S169" s="12">
        <f t="shared" si="31"/>
        <v>443.96223285095203</v>
      </c>
      <c r="T169" s="12"/>
      <c r="U169" s="12">
        <f t="shared" si="32"/>
        <v>1324.934618062989</v>
      </c>
      <c r="V169" s="12"/>
      <c r="W169" s="12"/>
      <c r="Y169" s="10">
        <f t="shared" si="30"/>
        <v>8</v>
      </c>
    </row>
    <row r="170" spans="1:25" ht="12.75">
      <c r="A170">
        <f t="shared" si="23"/>
        <v>155</v>
      </c>
      <c r="C170">
        <f t="shared" si="33"/>
        <v>13</v>
      </c>
      <c r="D170" s="4"/>
      <c r="E170" s="5">
        <f t="shared" si="24"/>
        <v>42278</v>
      </c>
      <c r="G170" s="12">
        <f t="shared" si="25"/>
        <v>798.3629942150191</v>
      </c>
      <c r="H170" s="12"/>
      <c r="I170" s="12">
        <f t="shared" si="26"/>
        <v>557.4615275741263</v>
      </c>
      <c r="J170" s="12"/>
      <c r="K170" s="12">
        <f t="shared" si="27"/>
        <v>240.90146664089275</v>
      </c>
      <c r="L170" s="12"/>
      <c r="M170" s="12"/>
      <c r="N170" s="12"/>
      <c r="O170" s="12">
        <f t="shared" si="28"/>
        <v>95323.93183178075</v>
      </c>
      <c r="P170" s="12"/>
      <c r="Q170" s="12">
        <f t="shared" si="29"/>
        <v>82.60939099701797</v>
      </c>
      <c r="R170" s="12"/>
      <c r="S170" s="12">
        <f t="shared" si="31"/>
        <v>443.96223285095203</v>
      </c>
      <c r="T170" s="12"/>
      <c r="U170" s="12">
        <f t="shared" si="32"/>
        <v>1324.934618062989</v>
      </c>
      <c r="V170" s="12"/>
      <c r="W170" s="12"/>
      <c r="Y170" s="10">
        <f t="shared" si="30"/>
        <v>9</v>
      </c>
    </row>
    <row r="171" spans="1:25" ht="12.75">
      <c r="A171">
        <f t="shared" si="23"/>
        <v>156</v>
      </c>
      <c r="C171">
        <f t="shared" si="33"/>
        <v>13</v>
      </c>
      <c r="D171" s="4"/>
      <c r="E171" s="5">
        <f t="shared" si="24"/>
        <v>42309</v>
      </c>
      <c r="G171" s="12">
        <f t="shared" si="25"/>
        <v>798.3629942150191</v>
      </c>
      <c r="H171" s="12"/>
      <c r="I171" s="12">
        <f t="shared" si="26"/>
        <v>556.0562690187211</v>
      </c>
      <c r="J171" s="12"/>
      <c r="K171" s="12">
        <f t="shared" si="27"/>
        <v>242.30672519629798</v>
      </c>
      <c r="L171" s="12"/>
      <c r="M171" s="12"/>
      <c r="N171" s="12"/>
      <c r="O171" s="12">
        <f t="shared" si="28"/>
        <v>95081.62510658446</v>
      </c>
      <c r="P171" s="12"/>
      <c r="Q171" s="12">
        <f t="shared" si="29"/>
        <v>82.60939099701797</v>
      </c>
      <c r="R171" s="12"/>
      <c r="S171" s="12">
        <f t="shared" si="31"/>
        <v>443.96223285095203</v>
      </c>
      <c r="T171" s="12"/>
      <c r="U171" s="12">
        <f t="shared" si="32"/>
        <v>1324.934618062989</v>
      </c>
      <c r="V171" s="12"/>
      <c r="W171" s="12"/>
      <c r="Y171" s="10">
        <f t="shared" si="30"/>
        <v>10</v>
      </c>
    </row>
    <row r="172" spans="1:25" ht="12.75">
      <c r="A172">
        <f t="shared" si="23"/>
        <v>157</v>
      </c>
      <c r="C172">
        <f t="shared" si="33"/>
        <v>14</v>
      </c>
      <c r="D172" s="4"/>
      <c r="E172" s="5">
        <f t="shared" si="24"/>
        <v>42339</v>
      </c>
      <c r="G172" s="12">
        <f t="shared" si="25"/>
        <v>798.3629942150191</v>
      </c>
      <c r="H172" s="12"/>
      <c r="I172" s="12">
        <f t="shared" si="26"/>
        <v>554.6428131217427</v>
      </c>
      <c r="J172" s="12"/>
      <c r="K172" s="12">
        <f t="shared" si="27"/>
        <v>243.72018109327632</v>
      </c>
      <c r="L172" s="12"/>
      <c r="M172" s="12"/>
      <c r="N172" s="12"/>
      <c r="O172" s="12">
        <f t="shared" si="28"/>
        <v>94837.90492549118</v>
      </c>
      <c r="P172" s="12"/>
      <c r="Q172" s="12">
        <f t="shared" si="29"/>
        <v>86.73986054686885</v>
      </c>
      <c r="R172" s="12"/>
      <c r="S172" s="12">
        <f t="shared" si="31"/>
        <v>470.999532831575</v>
      </c>
      <c r="T172" s="12"/>
      <c r="U172" s="12">
        <f t="shared" si="32"/>
        <v>1356.102387593463</v>
      </c>
      <c r="V172" s="12"/>
      <c r="W172" s="12"/>
      <c r="Y172" s="10">
        <f t="shared" si="30"/>
        <v>11</v>
      </c>
    </row>
    <row r="173" spans="1:25" ht="12.75">
      <c r="A173">
        <f t="shared" si="23"/>
        <v>158</v>
      </c>
      <c r="C173">
        <f t="shared" si="33"/>
        <v>14</v>
      </c>
      <c r="D173" s="4"/>
      <c r="E173" s="5">
        <f t="shared" si="24"/>
        <v>42370</v>
      </c>
      <c r="G173" s="12">
        <f t="shared" si="25"/>
        <v>798.3629942150191</v>
      </c>
      <c r="H173" s="12"/>
      <c r="I173" s="12">
        <f t="shared" si="26"/>
        <v>553.2211120653652</v>
      </c>
      <c r="J173" s="12"/>
      <c r="K173" s="12">
        <f t="shared" si="27"/>
        <v>245.14188214965384</v>
      </c>
      <c r="L173" s="12"/>
      <c r="M173" s="12"/>
      <c r="N173" s="12"/>
      <c r="O173" s="12">
        <f t="shared" si="28"/>
        <v>94592.76304334153</v>
      </c>
      <c r="P173" s="12"/>
      <c r="Q173" s="12">
        <f t="shared" si="29"/>
        <v>86.73986054686885</v>
      </c>
      <c r="R173" s="12"/>
      <c r="S173" s="12">
        <f t="shared" si="31"/>
        <v>470.999532831575</v>
      </c>
      <c r="T173" s="12"/>
      <c r="U173" s="12">
        <f t="shared" si="32"/>
        <v>1356.102387593463</v>
      </c>
      <c r="V173" s="12"/>
      <c r="W173" s="12"/>
      <c r="Y173" s="10">
        <f t="shared" si="30"/>
        <v>12</v>
      </c>
    </row>
    <row r="174" spans="1:25" ht="12.75">
      <c r="A174">
        <f t="shared" si="23"/>
        <v>159</v>
      </c>
      <c r="C174">
        <f t="shared" si="33"/>
        <v>14</v>
      </c>
      <c r="D174" s="4"/>
      <c r="E174" s="5">
        <f t="shared" si="24"/>
        <v>42401</v>
      </c>
      <c r="G174" s="12">
        <f t="shared" si="25"/>
        <v>798.3629942150191</v>
      </c>
      <c r="H174" s="12"/>
      <c r="I174" s="12">
        <f t="shared" si="26"/>
        <v>551.7911177528256</v>
      </c>
      <c r="J174" s="12"/>
      <c r="K174" s="12">
        <f t="shared" si="27"/>
        <v>246.57187646219347</v>
      </c>
      <c r="L174" s="12"/>
      <c r="M174" s="12"/>
      <c r="N174" s="12"/>
      <c r="O174" s="12">
        <f t="shared" si="28"/>
        <v>94346.19116687933</v>
      </c>
      <c r="P174" s="12"/>
      <c r="Q174" s="12">
        <f t="shared" si="29"/>
        <v>86.73986054686885</v>
      </c>
      <c r="R174" s="12"/>
      <c r="S174" s="12">
        <f t="shared" si="31"/>
        <v>470.999532831575</v>
      </c>
      <c r="T174" s="12"/>
      <c r="U174" s="12">
        <f t="shared" si="32"/>
        <v>1356.102387593463</v>
      </c>
      <c r="V174" s="12"/>
      <c r="W174" s="12"/>
      <c r="Y174" s="10">
        <f t="shared" si="30"/>
        <v>1</v>
      </c>
    </row>
    <row r="175" spans="1:25" ht="12.75">
      <c r="A175">
        <f t="shared" si="23"/>
        <v>160</v>
      </c>
      <c r="C175">
        <f t="shared" si="33"/>
        <v>14</v>
      </c>
      <c r="D175" s="4"/>
      <c r="E175" s="5">
        <f t="shared" si="24"/>
        <v>42430</v>
      </c>
      <c r="G175" s="12">
        <f t="shared" si="25"/>
        <v>798.3629942150191</v>
      </c>
      <c r="H175" s="12"/>
      <c r="I175" s="12">
        <f t="shared" si="26"/>
        <v>550.3527818067961</v>
      </c>
      <c r="J175" s="12"/>
      <c r="K175" s="12">
        <f t="shared" si="27"/>
        <v>248.01021240822297</v>
      </c>
      <c r="L175" s="12"/>
      <c r="M175" s="12"/>
      <c r="N175" s="12"/>
      <c r="O175" s="12">
        <f t="shared" si="28"/>
        <v>94098.18095447111</v>
      </c>
      <c r="P175" s="12"/>
      <c r="Q175" s="12">
        <f t="shared" si="29"/>
        <v>86.73986054686885</v>
      </c>
      <c r="R175" s="12"/>
      <c r="S175" s="12">
        <f t="shared" si="31"/>
        <v>470.999532831575</v>
      </c>
      <c r="T175" s="12"/>
      <c r="U175" s="12">
        <f t="shared" si="32"/>
        <v>1356.102387593463</v>
      </c>
      <c r="V175" s="12"/>
      <c r="W175" s="12"/>
      <c r="Y175" s="10">
        <f t="shared" si="30"/>
        <v>2</v>
      </c>
    </row>
    <row r="176" spans="1:25" ht="12.75">
      <c r="A176">
        <f t="shared" si="23"/>
        <v>161</v>
      </c>
      <c r="C176">
        <f t="shared" si="33"/>
        <v>14</v>
      </c>
      <c r="D176" s="4"/>
      <c r="E176" s="5">
        <f t="shared" si="24"/>
        <v>42461</v>
      </c>
      <c r="G176" s="12">
        <f t="shared" si="25"/>
        <v>798.3629942150191</v>
      </c>
      <c r="H176" s="12"/>
      <c r="I176" s="12">
        <f t="shared" si="26"/>
        <v>548.9060555677482</v>
      </c>
      <c r="J176" s="12"/>
      <c r="K176" s="12">
        <f t="shared" si="27"/>
        <v>249.45693864727082</v>
      </c>
      <c r="L176" s="12"/>
      <c r="M176" s="12"/>
      <c r="N176" s="12"/>
      <c r="O176" s="12">
        <f t="shared" si="28"/>
        <v>93848.72401582384</v>
      </c>
      <c r="P176" s="12"/>
      <c r="Q176" s="12">
        <f t="shared" si="29"/>
        <v>86.73986054686885</v>
      </c>
      <c r="R176" s="12"/>
      <c r="S176" s="12">
        <f t="shared" si="31"/>
        <v>470.999532831575</v>
      </c>
      <c r="T176" s="12"/>
      <c r="U176" s="12">
        <f t="shared" si="32"/>
        <v>1356.102387593463</v>
      </c>
      <c r="V176" s="12"/>
      <c r="W176" s="12"/>
      <c r="Y176" s="10">
        <f t="shared" si="30"/>
        <v>3</v>
      </c>
    </row>
    <row r="177" spans="1:25" ht="12.75">
      <c r="A177">
        <f t="shared" si="23"/>
        <v>162</v>
      </c>
      <c r="C177">
        <f t="shared" si="33"/>
        <v>14</v>
      </c>
      <c r="D177" s="4"/>
      <c r="E177" s="5">
        <f t="shared" si="24"/>
        <v>42491</v>
      </c>
      <c r="G177" s="12">
        <f t="shared" si="25"/>
        <v>798.3629942150191</v>
      </c>
      <c r="H177" s="12"/>
      <c r="I177" s="12">
        <f t="shared" si="26"/>
        <v>547.4508900923057</v>
      </c>
      <c r="J177" s="12"/>
      <c r="K177" s="12">
        <f t="shared" si="27"/>
        <v>250.91210412271334</v>
      </c>
      <c r="L177" s="12"/>
      <c r="M177" s="12"/>
      <c r="N177" s="12"/>
      <c r="O177" s="12">
        <f t="shared" si="28"/>
        <v>93597.81191170112</v>
      </c>
      <c r="P177" s="12"/>
      <c r="Q177" s="12">
        <f t="shared" si="29"/>
        <v>86.73986054686885</v>
      </c>
      <c r="R177" s="12"/>
      <c r="S177" s="12">
        <f t="shared" si="31"/>
        <v>470.999532831575</v>
      </c>
      <c r="T177" s="12"/>
      <c r="U177" s="12">
        <f t="shared" si="32"/>
        <v>1356.102387593463</v>
      </c>
      <c r="V177" s="12"/>
      <c r="W177" s="12"/>
      <c r="Y177" s="10">
        <f t="shared" si="30"/>
        <v>4</v>
      </c>
    </row>
    <row r="178" spans="1:25" ht="12.75">
      <c r="A178">
        <f t="shared" si="23"/>
        <v>163</v>
      </c>
      <c r="C178">
        <f t="shared" si="33"/>
        <v>14</v>
      </c>
      <c r="D178" s="4"/>
      <c r="E178" s="5">
        <f t="shared" si="24"/>
        <v>42522</v>
      </c>
      <c r="G178" s="12">
        <f t="shared" si="25"/>
        <v>798.3629942150191</v>
      </c>
      <c r="H178" s="12"/>
      <c r="I178" s="12">
        <f t="shared" si="26"/>
        <v>545.9872361515899</v>
      </c>
      <c r="J178" s="12"/>
      <c r="K178" s="12">
        <f t="shared" si="27"/>
        <v>252.3757580634292</v>
      </c>
      <c r="L178" s="12"/>
      <c r="M178" s="12"/>
      <c r="N178" s="12"/>
      <c r="O178" s="12">
        <f t="shared" si="28"/>
        <v>93345.4361536377</v>
      </c>
      <c r="P178" s="12"/>
      <c r="Q178" s="12">
        <f t="shared" si="29"/>
        <v>86.73986054686885</v>
      </c>
      <c r="R178" s="12"/>
      <c r="S178" s="12">
        <f t="shared" si="31"/>
        <v>470.999532831575</v>
      </c>
      <c r="T178" s="12"/>
      <c r="U178" s="12">
        <f t="shared" si="32"/>
        <v>1356.102387593463</v>
      </c>
      <c r="V178" s="12"/>
      <c r="W178" s="12"/>
      <c r="Y178" s="10">
        <f t="shared" si="30"/>
        <v>5</v>
      </c>
    </row>
    <row r="179" spans="1:25" ht="12.75">
      <c r="A179">
        <f t="shared" si="23"/>
        <v>164</v>
      </c>
      <c r="C179">
        <f t="shared" si="33"/>
        <v>14</v>
      </c>
      <c r="D179" s="4"/>
      <c r="E179" s="5">
        <f t="shared" si="24"/>
        <v>42552</v>
      </c>
      <c r="G179" s="12">
        <f t="shared" si="25"/>
        <v>798.3629942150191</v>
      </c>
      <c r="H179" s="12"/>
      <c r="I179" s="12">
        <f t="shared" si="26"/>
        <v>544.5150442295533</v>
      </c>
      <c r="J179" s="12"/>
      <c r="K179" s="12">
        <f t="shared" si="27"/>
        <v>253.8479499854658</v>
      </c>
      <c r="L179" s="12"/>
      <c r="M179" s="12"/>
      <c r="N179" s="12"/>
      <c r="O179" s="12">
        <f t="shared" si="28"/>
        <v>93091.58820365222</v>
      </c>
      <c r="P179" s="12"/>
      <c r="Q179" s="12">
        <f t="shared" si="29"/>
        <v>86.73986054686885</v>
      </c>
      <c r="R179" s="12"/>
      <c r="S179" s="12">
        <f t="shared" si="31"/>
        <v>470.999532831575</v>
      </c>
      <c r="T179" s="12"/>
      <c r="U179" s="12">
        <f t="shared" si="32"/>
        <v>1356.102387593463</v>
      </c>
      <c r="V179" s="12"/>
      <c r="W179" s="12"/>
      <c r="Y179" s="10">
        <f t="shared" si="30"/>
        <v>6</v>
      </c>
    </row>
    <row r="180" spans="1:25" ht="12.75">
      <c r="A180">
        <f t="shared" si="23"/>
        <v>165</v>
      </c>
      <c r="C180">
        <f t="shared" si="33"/>
        <v>14</v>
      </c>
      <c r="D180" s="4"/>
      <c r="E180" s="5">
        <f t="shared" si="24"/>
        <v>42583</v>
      </c>
      <c r="G180" s="12">
        <f t="shared" si="25"/>
        <v>798.3629942150191</v>
      </c>
      <c r="H180" s="12"/>
      <c r="I180" s="12">
        <f t="shared" si="26"/>
        <v>543.0342645213046</v>
      </c>
      <c r="J180" s="12"/>
      <c r="K180" s="12">
        <f t="shared" si="27"/>
        <v>255.32872969371442</v>
      </c>
      <c r="L180" s="12"/>
      <c r="M180" s="12"/>
      <c r="N180" s="12"/>
      <c r="O180" s="12">
        <f t="shared" si="28"/>
        <v>92836.2594739585</v>
      </c>
      <c r="P180" s="12"/>
      <c r="Q180" s="12">
        <f t="shared" si="29"/>
        <v>86.73986054686885</v>
      </c>
      <c r="R180" s="12"/>
      <c r="S180" s="12">
        <f t="shared" si="31"/>
        <v>470.999532831575</v>
      </c>
      <c r="T180" s="12"/>
      <c r="U180" s="12">
        <f t="shared" si="32"/>
        <v>1356.102387593463</v>
      </c>
      <c r="V180" s="12"/>
      <c r="W180" s="12"/>
      <c r="Y180" s="10">
        <f t="shared" si="30"/>
        <v>7</v>
      </c>
    </row>
    <row r="181" spans="1:25" ht="12.75">
      <c r="A181">
        <f t="shared" si="23"/>
        <v>166</v>
      </c>
      <c r="C181">
        <f t="shared" si="33"/>
        <v>14</v>
      </c>
      <c r="D181" s="4"/>
      <c r="E181" s="5">
        <f t="shared" si="24"/>
        <v>42614</v>
      </c>
      <c r="G181" s="12">
        <f t="shared" si="25"/>
        <v>798.3629942150191</v>
      </c>
      <c r="H181" s="12"/>
      <c r="I181" s="12">
        <f t="shared" si="26"/>
        <v>541.5448469314247</v>
      </c>
      <c r="J181" s="12"/>
      <c r="K181" s="12">
        <f t="shared" si="27"/>
        <v>256.8181472835944</v>
      </c>
      <c r="L181" s="12"/>
      <c r="M181" s="12"/>
      <c r="N181" s="12"/>
      <c r="O181" s="12">
        <f t="shared" si="28"/>
        <v>92579.4413266749</v>
      </c>
      <c r="P181" s="12"/>
      <c r="Q181" s="12">
        <f t="shared" si="29"/>
        <v>86.73986054686885</v>
      </c>
      <c r="R181" s="12"/>
      <c r="S181" s="12">
        <f t="shared" si="31"/>
        <v>470.999532831575</v>
      </c>
      <c r="T181" s="12"/>
      <c r="U181" s="12">
        <f t="shared" si="32"/>
        <v>1356.102387593463</v>
      </c>
      <c r="V181" s="12"/>
      <c r="W181" s="12"/>
      <c r="Y181" s="10">
        <f t="shared" si="30"/>
        <v>8</v>
      </c>
    </row>
    <row r="182" spans="1:25" ht="12.75">
      <c r="A182">
        <f t="shared" si="23"/>
        <v>167</v>
      </c>
      <c r="C182">
        <f t="shared" si="33"/>
        <v>14</v>
      </c>
      <c r="D182" s="4"/>
      <c r="E182" s="5">
        <f t="shared" si="24"/>
        <v>42644</v>
      </c>
      <c r="G182" s="12">
        <f t="shared" si="25"/>
        <v>798.3629942150191</v>
      </c>
      <c r="H182" s="12"/>
      <c r="I182" s="12">
        <f t="shared" si="26"/>
        <v>540.0467410722703</v>
      </c>
      <c r="J182" s="12"/>
      <c r="K182" s="12">
        <f t="shared" si="27"/>
        <v>258.3162531427488</v>
      </c>
      <c r="L182" s="12"/>
      <c r="M182" s="12"/>
      <c r="N182" s="12"/>
      <c r="O182" s="12">
        <f t="shared" si="28"/>
        <v>92321.12507353215</v>
      </c>
      <c r="P182" s="12"/>
      <c r="Q182" s="12">
        <f t="shared" si="29"/>
        <v>86.73986054686885</v>
      </c>
      <c r="R182" s="12"/>
      <c r="S182" s="12">
        <f t="shared" si="31"/>
        <v>470.999532831575</v>
      </c>
      <c r="T182" s="12"/>
      <c r="U182" s="12">
        <f t="shared" si="32"/>
        <v>1356.102387593463</v>
      </c>
      <c r="V182" s="12"/>
      <c r="W182" s="12"/>
      <c r="Y182" s="10">
        <f t="shared" si="30"/>
        <v>9</v>
      </c>
    </row>
    <row r="183" spans="1:25" ht="12.75">
      <c r="A183">
        <f t="shared" si="23"/>
        <v>168</v>
      </c>
      <c r="C183">
        <f t="shared" si="33"/>
        <v>14</v>
      </c>
      <c r="D183" s="4"/>
      <c r="E183" s="5">
        <f t="shared" si="24"/>
        <v>42675</v>
      </c>
      <c r="G183" s="12">
        <f t="shared" si="25"/>
        <v>798.3629942150191</v>
      </c>
      <c r="H183" s="12"/>
      <c r="I183" s="12">
        <f t="shared" si="26"/>
        <v>538.5398962622709</v>
      </c>
      <c r="J183" s="12"/>
      <c r="K183" s="12">
        <f t="shared" si="27"/>
        <v>259.8230979527482</v>
      </c>
      <c r="L183" s="12"/>
      <c r="M183" s="12"/>
      <c r="N183" s="12"/>
      <c r="O183" s="12">
        <f t="shared" si="28"/>
        <v>92061.30197557941</v>
      </c>
      <c r="P183" s="12"/>
      <c r="Q183" s="12">
        <f t="shared" si="29"/>
        <v>86.73986054686885</v>
      </c>
      <c r="R183" s="12"/>
      <c r="S183" s="12">
        <f t="shared" si="31"/>
        <v>470.999532831575</v>
      </c>
      <c r="T183" s="12"/>
      <c r="U183" s="12">
        <f t="shared" si="32"/>
        <v>1356.102387593463</v>
      </c>
      <c r="V183" s="12"/>
      <c r="W183" s="12"/>
      <c r="Y183" s="10">
        <f t="shared" si="30"/>
        <v>10</v>
      </c>
    </row>
    <row r="184" spans="1:25" ht="12.75">
      <c r="A184">
        <f t="shared" si="23"/>
        <v>169</v>
      </c>
      <c r="C184">
        <f t="shared" si="33"/>
        <v>15</v>
      </c>
      <c r="D184" s="4"/>
      <c r="E184" s="5">
        <f t="shared" si="24"/>
        <v>42705</v>
      </c>
      <c r="G184" s="12">
        <f t="shared" si="25"/>
        <v>798.3629942150191</v>
      </c>
      <c r="H184" s="12"/>
      <c r="I184" s="12">
        <f t="shared" si="26"/>
        <v>537.0242615242132</v>
      </c>
      <c r="J184" s="12"/>
      <c r="K184" s="12">
        <f t="shared" si="27"/>
        <v>261.33873269080584</v>
      </c>
      <c r="L184" s="12"/>
      <c r="M184" s="12"/>
      <c r="N184" s="12"/>
      <c r="O184" s="12">
        <f t="shared" si="28"/>
        <v>91799.9632428886</v>
      </c>
      <c r="P184" s="12"/>
      <c r="Q184" s="12">
        <f t="shared" si="29"/>
        <v>91.07685357421231</v>
      </c>
      <c r="R184" s="12"/>
      <c r="S184" s="12">
        <f t="shared" si="31"/>
        <v>499.68340438101797</v>
      </c>
      <c r="T184" s="12"/>
      <c r="U184" s="12">
        <f t="shared" si="32"/>
        <v>1389.1232521702493</v>
      </c>
      <c r="V184" s="12"/>
      <c r="W184" s="12"/>
      <c r="Y184" s="10">
        <f t="shared" si="30"/>
        <v>11</v>
      </c>
    </row>
    <row r="185" spans="1:25" ht="12.75">
      <c r="A185">
        <f t="shared" si="23"/>
        <v>170</v>
      </c>
      <c r="C185">
        <f t="shared" si="33"/>
        <v>15</v>
      </c>
      <c r="D185" s="4"/>
      <c r="E185" s="5">
        <f t="shared" si="24"/>
        <v>42736</v>
      </c>
      <c r="G185" s="12">
        <f t="shared" si="25"/>
        <v>798.3629942150191</v>
      </c>
      <c r="H185" s="12"/>
      <c r="I185" s="12">
        <f t="shared" si="26"/>
        <v>535.4997855835169</v>
      </c>
      <c r="J185" s="12"/>
      <c r="K185" s="12">
        <f t="shared" si="27"/>
        <v>262.8632086315022</v>
      </c>
      <c r="L185" s="12"/>
      <c r="M185" s="12"/>
      <c r="N185" s="12"/>
      <c r="O185" s="12">
        <f t="shared" si="28"/>
        <v>91537.10003425709</v>
      </c>
      <c r="P185" s="12"/>
      <c r="Q185" s="12">
        <f t="shared" si="29"/>
        <v>91.07685357421231</v>
      </c>
      <c r="R185" s="12"/>
      <c r="S185" s="12">
        <f t="shared" si="31"/>
        <v>499.68340438101797</v>
      </c>
      <c r="T185" s="12"/>
      <c r="U185" s="12">
        <f t="shared" si="32"/>
        <v>1389.1232521702493</v>
      </c>
      <c r="V185" s="12"/>
      <c r="W185" s="12"/>
      <c r="Y185" s="10">
        <f t="shared" si="30"/>
        <v>12</v>
      </c>
    </row>
    <row r="186" spans="1:25" ht="12.75">
      <c r="A186">
        <f t="shared" si="23"/>
        <v>171</v>
      </c>
      <c r="C186">
        <f t="shared" si="33"/>
        <v>15</v>
      </c>
      <c r="D186" s="4"/>
      <c r="E186" s="5">
        <f t="shared" si="24"/>
        <v>42767</v>
      </c>
      <c r="G186" s="12">
        <f t="shared" si="25"/>
        <v>798.3629942150191</v>
      </c>
      <c r="H186" s="12"/>
      <c r="I186" s="12">
        <f t="shared" si="26"/>
        <v>533.9664168664997</v>
      </c>
      <c r="J186" s="12"/>
      <c r="K186" s="12">
        <f t="shared" si="27"/>
        <v>264.3965773485194</v>
      </c>
      <c r="L186" s="12"/>
      <c r="M186" s="12"/>
      <c r="N186" s="12"/>
      <c r="O186" s="12">
        <f t="shared" si="28"/>
        <v>91272.70345690857</v>
      </c>
      <c r="P186" s="12"/>
      <c r="Q186" s="12">
        <f t="shared" si="29"/>
        <v>91.07685357421231</v>
      </c>
      <c r="R186" s="12"/>
      <c r="S186" s="12">
        <f t="shared" si="31"/>
        <v>499.68340438101797</v>
      </c>
      <c r="T186" s="12"/>
      <c r="U186" s="12">
        <f t="shared" si="32"/>
        <v>1389.1232521702493</v>
      </c>
      <c r="V186" s="12"/>
      <c r="W186" s="12"/>
      <c r="Y186" s="10">
        <f t="shared" si="30"/>
        <v>1</v>
      </c>
    </row>
    <row r="187" spans="1:25" ht="12.75">
      <c r="A187">
        <f t="shared" si="23"/>
        <v>172</v>
      </c>
      <c r="C187">
        <f t="shared" si="33"/>
        <v>15</v>
      </c>
      <c r="D187" s="4"/>
      <c r="E187" s="5">
        <f t="shared" si="24"/>
        <v>42795</v>
      </c>
      <c r="G187" s="12">
        <f t="shared" si="25"/>
        <v>798.3629942150191</v>
      </c>
      <c r="H187" s="12"/>
      <c r="I187" s="12">
        <f t="shared" si="26"/>
        <v>532.4241034986334</v>
      </c>
      <c r="J187" s="12"/>
      <c r="K187" s="12">
        <f t="shared" si="27"/>
        <v>265.9388907163857</v>
      </c>
      <c r="L187" s="12"/>
      <c r="M187" s="12"/>
      <c r="N187" s="12"/>
      <c r="O187" s="12">
        <f t="shared" si="28"/>
        <v>91006.76456619219</v>
      </c>
      <c r="P187" s="12"/>
      <c r="Q187" s="12">
        <f t="shared" si="29"/>
        <v>91.07685357421231</v>
      </c>
      <c r="R187" s="12"/>
      <c r="S187" s="12">
        <f t="shared" si="31"/>
        <v>499.68340438101797</v>
      </c>
      <c r="T187" s="12"/>
      <c r="U187" s="12">
        <f t="shared" si="32"/>
        <v>1389.1232521702493</v>
      </c>
      <c r="V187" s="12"/>
      <c r="W187" s="12"/>
      <c r="Y187" s="10">
        <f t="shared" si="30"/>
        <v>2</v>
      </c>
    </row>
    <row r="188" spans="1:25" ht="12.75">
      <c r="A188">
        <f t="shared" si="23"/>
        <v>173</v>
      </c>
      <c r="C188">
        <f t="shared" si="33"/>
        <v>15</v>
      </c>
      <c r="D188" s="4"/>
      <c r="E188" s="5">
        <f t="shared" si="24"/>
        <v>42826</v>
      </c>
      <c r="G188" s="12">
        <f t="shared" si="25"/>
        <v>798.3629942150191</v>
      </c>
      <c r="H188" s="12"/>
      <c r="I188" s="12">
        <f t="shared" si="26"/>
        <v>530.8727933027877</v>
      </c>
      <c r="J188" s="12"/>
      <c r="K188" s="12">
        <f t="shared" si="27"/>
        <v>267.49020091223133</v>
      </c>
      <c r="L188" s="12"/>
      <c r="M188" s="12"/>
      <c r="N188" s="12"/>
      <c r="O188" s="12">
        <f t="shared" si="28"/>
        <v>90739.27436527995</v>
      </c>
      <c r="P188" s="12"/>
      <c r="Q188" s="12">
        <f t="shared" si="29"/>
        <v>91.07685357421231</v>
      </c>
      <c r="R188" s="12"/>
      <c r="S188" s="12">
        <f t="shared" si="31"/>
        <v>499.68340438101797</v>
      </c>
      <c r="T188" s="12"/>
      <c r="U188" s="12">
        <f t="shared" si="32"/>
        <v>1389.1232521702493</v>
      </c>
      <c r="V188" s="12"/>
      <c r="W188" s="12"/>
      <c r="Y188" s="10">
        <f t="shared" si="30"/>
        <v>3</v>
      </c>
    </row>
    <row r="189" spans="1:25" ht="12.75">
      <c r="A189">
        <f t="shared" si="23"/>
        <v>174</v>
      </c>
      <c r="C189">
        <f t="shared" si="33"/>
        <v>15</v>
      </c>
      <c r="D189" s="4"/>
      <c r="E189" s="5">
        <f t="shared" si="24"/>
        <v>42856</v>
      </c>
      <c r="G189" s="12">
        <f t="shared" si="25"/>
        <v>798.3629942150191</v>
      </c>
      <c r="H189" s="12"/>
      <c r="I189" s="12">
        <f t="shared" si="26"/>
        <v>529.3124337974664</v>
      </c>
      <c r="J189" s="12"/>
      <c r="K189" s="12">
        <f t="shared" si="27"/>
        <v>269.0505604175527</v>
      </c>
      <c r="L189" s="12"/>
      <c r="M189" s="12"/>
      <c r="N189" s="12"/>
      <c r="O189" s="12">
        <f t="shared" si="28"/>
        <v>90470.2238048624</v>
      </c>
      <c r="P189" s="12"/>
      <c r="Q189" s="12">
        <f t="shared" si="29"/>
        <v>91.07685357421231</v>
      </c>
      <c r="R189" s="12"/>
      <c r="S189" s="12">
        <f t="shared" si="31"/>
        <v>499.68340438101797</v>
      </c>
      <c r="T189" s="12"/>
      <c r="U189" s="12">
        <f t="shared" si="32"/>
        <v>1389.1232521702493</v>
      </c>
      <c r="V189" s="12"/>
      <c r="W189" s="12"/>
      <c r="Y189" s="10">
        <f t="shared" si="30"/>
        <v>4</v>
      </c>
    </row>
    <row r="190" spans="1:25" ht="12.75">
      <c r="A190">
        <f t="shared" si="23"/>
        <v>175</v>
      </c>
      <c r="C190">
        <f t="shared" si="33"/>
        <v>15</v>
      </c>
      <c r="D190" s="4"/>
      <c r="E190" s="5">
        <f t="shared" si="24"/>
        <v>42887</v>
      </c>
      <c r="G190" s="12">
        <f t="shared" si="25"/>
        <v>798.3629942150191</v>
      </c>
      <c r="H190" s="12"/>
      <c r="I190" s="12">
        <f t="shared" si="26"/>
        <v>527.7429721950307</v>
      </c>
      <c r="J190" s="12"/>
      <c r="K190" s="12">
        <f t="shared" si="27"/>
        <v>270.62002201998837</v>
      </c>
      <c r="L190" s="12"/>
      <c r="M190" s="12"/>
      <c r="N190" s="12"/>
      <c r="O190" s="12">
        <f t="shared" si="28"/>
        <v>90199.60378284242</v>
      </c>
      <c r="P190" s="12"/>
      <c r="Q190" s="12">
        <f t="shared" si="29"/>
        <v>91.07685357421231</v>
      </c>
      <c r="R190" s="12"/>
      <c r="S190" s="12">
        <f t="shared" si="31"/>
        <v>499.68340438101797</v>
      </c>
      <c r="T190" s="12"/>
      <c r="U190" s="12">
        <f t="shared" si="32"/>
        <v>1389.1232521702493</v>
      </c>
      <c r="V190" s="12"/>
      <c r="W190" s="12"/>
      <c r="Y190" s="10">
        <f t="shared" si="30"/>
        <v>5</v>
      </c>
    </row>
    <row r="191" spans="1:25" ht="12.75">
      <c r="A191">
        <f t="shared" si="23"/>
        <v>176</v>
      </c>
      <c r="C191">
        <f t="shared" si="33"/>
        <v>15</v>
      </c>
      <c r="D191" s="4"/>
      <c r="E191" s="5">
        <f t="shared" si="24"/>
        <v>42917</v>
      </c>
      <c r="G191" s="12">
        <f t="shared" si="25"/>
        <v>798.3629942150191</v>
      </c>
      <c r="H191" s="12"/>
      <c r="I191" s="12">
        <f t="shared" si="26"/>
        <v>526.1643553999141</v>
      </c>
      <c r="J191" s="12"/>
      <c r="K191" s="12">
        <f t="shared" si="27"/>
        <v>272.1986388151049</v>
      </c>
      <c r="L191" s="12"/>
      <c r="M191" s="12"/>
      <c r="N191" s="12"/>
      <c r="O191" s="12">
        <f t="shared" si="28"/>
        <v>89927.40514402732</v>
      </c>
      <c r="P191" s="12"/>
      <c r="Q191" s="12">
        <f t="shared" si="29"/>
        <v>91.07685357421231</v>
      </c>
      <c r="R191" s="12"/>
      <c r="S191" s="12">
        <f t="shared" si="31"/>
        <v>499.68340438101797</v>
      </c>
      <c r="T191" s="12"/>
      <c r="U191" s="12">
        <f t="shared" si="32"/>
        <v>1389.1232521702493</v>
      </c>
      <c r="V191" s="12"/>
      <c r="W191" s="12"/>
      <c r="Y191" s="10">
        <f t="shared" si="30"/>
        <v>6</v>
      </c>
    </row>
    <row r="192" spans="1:25" ht="12.75">
      <c r="A192">
        <f t="shared" si="23"/>
        <v>177</v>
      </c>
      <c r="C192">
        <f t="shared" si="33"/>
        <v>15</v>
      </c>
      <c r="D192" s="4"/>
      <c r="E192" s="5">
        <f t="shared" si="24"/>
        <v>42948</v>
      </c>
      <c r="G192" s="12">
        <f t="shared" si="25"/>
        <v>798.3629942150191</v>
      </c>
      <c r="H192" s="12"/>
      <c r="I192" s="12">
        <f t="shared" si="26"/>
        <v>524.576530006826</v>
      </c>
      <c r="J192" s="12"/>
      <c r="K192" s="12">
        <f t="shared" si="27"/>
        <v>273.786464208193</v>
      </c>
      <c r="L192" s="12"/>
      <c r="M192" s="12"/>
      <c r="N192" s="12"/>
      <c r="O192" s="12">
        <f t="shared" si="28"/>
        <v>89653.61867981912</v>
      </c>
      <c r="P192" s="12"/>
      <c r="Q192" s="12">
        <f t="shared" si="29"/>
        <v>91.07685357421231</v>
      </c>
      <c r="R192" s="12"/>
      <c r="S192" s="12">
        <f t="shared" si="31"/>
        <v>499.68340438101797</v>
      </c>
      <c r="T192" s="12"/>
      <c r="U192" s="12">
        <f t="shared" si="32"/>
        <v>1389.1232521702493</v>
      </c>
      <c r="V192" s="12"/>
      <c r="W192" s="12"/>
      <c r="Y192" s="10">
        <f t="shared" si="30"/>
        <v>7</v>
      </c>
    </row>
    <row r="193" spans="1:25" ht="12.75">
      <c r="A193">
        <f t="shared" si="23"/>
        <v>178</v>
      </c>
      <c r="C193">
        <f t="shared" si="33"/>
        <v>15</v>
      </c>
      <c r="D193" s="4"/>
      <c r="E193" s="5">
        <f t="shared" si="24"/>
        <v>42979</v>
      </c>
      <c r="G193" s="12">
        <f t="shared" si="25"/>
        <v>798.3629942150191</v>
      </c>
      <c r="H193" s="12"/>
      <c r="I193" s="12">
        <f t="shared" si="26"/>
        <v>522.9794422989448</v>
      </c>
      <c r="J193" s="12"/>
      <c r="K193" s="12">
        <f t="shared" si="27"/>
        <v>275.3835519160742</v>
      </c>
      <c r="L193" s="12"/>
      <c r="M193" s="12"/>
      <c r="N193" s="12"/>
      <c r="O193" s="12">
        <f t="shared" si="28"/>
        <v>89378.23512790304</v>
      </c>
      <c r="P193" s="12"/>
      <c r="Q193" s="12">
        <f t="shared" si="29"/>
        <v>91.07685357421231</v>
      </c>
      <c r="R193" s="12"/>
      <c r="S193" s="12">
        <f t="shared" si="31"/>
        <v>499.68340438101797</v>
      </c>
      <c r="T193" s="12"/>
      <c r="U193" s="12">
        <f t="shared" si="32"/>
        <v>1389.1232521702493</v>
      </c>
      <c r="V193" s="12"/>
      <c r="W193" s="12"/>
      <c r="Y193" s="10">
        <f t="shared" si="30"/>
        <v>8</v>
      </c>
    </row>
    <row r="194" spans="1:25" ht="12.75">
      <c r="A194">
        <f t="shared" si="23"/>
        <v>179</v>
      </c>
      <c r="C194">
        <f t="shared" si="33"/>
        <v>15</v>
      </c>
      <c r="D194" s="4"/>
      <c r="E194" s="5">
        <f t="shared" si="24"/>
        <v>43009</v>
      </c>
      <c r="G194" s="12">
        <f t="shared" si="25"/>
        <v>798.3629942150191</v>
      </c>
      <c r="H194" s="12"/>
      <c r="I194" s="12">
        <f t="shared" si="26"/>
        <v>521.3730382461011</v>
      </c>
      <c r="J194" s="12"/>
      <c r="K194" s="12">
        <f t="shared" si="27"/>
        <v>276.9899559689179</v>
      </c>
      <c r="L194" s="12"/>
      <c r="M194" s="12"/>
      <c r="N194" s="12"/>
      <c r="O194" s="12">
        <f t="shared" si="28"/>
        <v>89101.24517193412</v>
      </c>
      <c r="P194" s="12"/>
      <c r="Q194" s="12">
        <f t="shared" si="29"/>
        <v>91.07685357421231</v>
      </c>
      <c r="R194" s="12"/>
      <c r="S194" s="12">
        <f t="shared" si="31"/>
        <v>499.68340438101797</v>
      </c>
      <c r="T194" s="12"/>
      <c r="U194" s="12">
        <f t="shared" si="32"/>
        <v>1389.1232521702493</v>
      </c>
      <c r="V194" s="12"/>
      <c r="W194" s="12"/>
      <c r="Y194" s="10">
        <f t="shared" si="30"/>
        <v>9</v>
      </c>
    </row>
    <row r="195" spans="1:25" ht="12.75">
      <c r="A195">
        <f t="shared" si="23"/>
        <v>180</v>
      </c>
      <c r="C195">
        <f t="shared" si="33"/>
        <v>15</v>
      </c>
      <c r="D195" s="4"/>
      <c r="E195" s="5">
        <f t="shared" si="24"/>
        <v>43040</v>
      </c>
      <c r="G195" s="12">
        <f t="shared" si="25"/>
        <v>798.3629942150191</v>
      </c>
      <c r="H195" s="12"/>
      <c r="I195" s="12">
        <f t="shared" si="26"/>
        <v>519.7572635029491</v>
      </c>
      <c r="J195" s="12"/>
      <c r="K195" s="12">
        <f t="shared" si="27"/>
        <v>278.60573071207</v>
      </c>
      <c r="L195" s="12"/>
      <c r="M195" s="12"/>
      <c r="N195" s="12"/>
      <c r="O195" s="12">
        <f t="shared" si="28"/>
        <v>88822.63944122205</v>
      </c>
      <c r="P195" s="12"/>
      <c r="Q195" s="12">
        <f t="shared" si="29"/>
        <v>91.07685357421231</v>
      </c>
      <c r="R195" s="12"/>
      <c r="S195" s="12">
        <f t="shared" si="31"/>
        <v>499.68340438101797</v>
      </c>
      <c r="T195" s="12"/>
      <c r="U195" s="12">
        <f t="shared" si="32"/>
        <v>1389.1232521702493</v>
      </c>
      <c r="V195" s="12"/>
      <c r="W195" s="12"/>
      <c r="Y195" s="10">
        <f t="shared" si="30"/>
        <v>10</v>
      </c>
    </row>
    <row r="196" spans="1:25" ht="12.75">
      <c r="A196">
        <f t="shared" si="23"/>
        <v>181</v>
      </c>
      <c r="C196">
        <f t="shared" si="33"/>
        <v>16</v>
      </c>
      <c r="D196" s="4"/>
      <c r="E196" s="5">
        <f t="shared" si="24"/>
        <v>43070</v>
      </c>
      <c r="G196" s="12">
        <f t="shared" si="25"/>
        <v>798.3629942150191</v>
      </c>
      <c r="H196" s="12"/>
      <c r="I196" s="12">
        <f t="shared" si="26"/>
        <v>518.1320634071287</v>
      </c>
      <c r="J196" s="12"/>
      <c r="K196" s="12">
        <f t="shared" si="27"/>
        <v>280.23093080789033</v>
      </c>
      <c r="L196" s="12"/>
      <c r="M196" s="12"/>
      <c r="N196" s="12"/>
      <c r="O196" s="12">
        <f t="shared" si="28"/>
        <v>88542.40851041417</v>
      </c>
      <c r="P196" s="12"/>
      <c r="Q196" s="12">
        <f t="shared" si="29"/>
        <v>95.63069625292293</v>
      </c>
      <c r="R196" s="12"/>
      <c r="S196" s="12">
        <f t="shared" si="31"/>
        <v>530.1141237078219</v>
      </c>
      <c r="T196" s="12"/>
      <c r="U196" s="12">
        <f t="shared" si="32"/>
        <v>1424.107814175764</v>
      </c>
      <c r="V196" s="12"/>
      <c r="W196" s="12"/>
      <c r="Y196" s="10">
        <f t="shared" si="30"/>
        <v>11</v>
      </c>
    </row>
    <row r="197" spans="1:25" ht="12.75">
      <c r="A197">
        <f t="shared" si="23"/>
        <v>182</v>
      </c>
      <c r="C197">
        <f t="shared" si="33"/>
        <v>16</v>
      </c>
      <c r="D197" s="4"/>
      <c r="E197" s="5">
        <f t="shared" si="24"/>
        <v>43101</v>
      </c>
      <c r="G197" s="12">
        <f t="shared" si="25"/>
        <v>798.3629942150191</v>
      </c>
      <c r="H197" s="12"/>
      <c r="I197" s="12">
        <f t="shared" si="26"/>
        <v>516.497382977416</v>
      </c>
      <c r="J197" s="12"/>
      <c r="K197" s="12">
        <f t="shared" si="27"/>
        <v>281.86561123760305</v>
      </c>
      <c r="L197" s="12"/>
      <c r="M197" s="12"/>
      <c r="N197" s="12"/>
      <c r="O197" s="12">
        <f t="shared" si="28"/>
        <v>88260.54289917657</v>
      </c>
      <c r="P197" s="12"/>
      <c r="Q197" s="12">
        <f t="shared" si="29"/>
        <v>95.63069625292293</v>
      </c>
      <c r="R197" s="12"/>
      <c r="S197" s="12">
        <f t="shared" si="31"/>
        <v>530.1141237078219</v>
      </c>
      <c r="T197" s="12"/>
      <c r="U197" s="12">
        <f t="shared" si="32"/>
        <v>1424.107814175764</v>
      </c>
      <c r="V197" s="12"/>
      <c r="W197" s="12"/>
      <c r="Y197" s="10">
        <f t="shared" si="30"/>
        <v>12</v>
      </c>
    </row>
    <row r="198" spans="1:25" ht="12.75">
      <c r="A198">
        <f t="shared" si="23"/>
        <v>183</v>
      </c>
      <c r="C198">
        <f t="shared" si="33"/>
        <v>16</v>
      </c>
      <c r="D198" s="4"/>
      <c r="E198" s="5">
        <f t="shared" si="24"/>
        <v>43132</v>
      </c>
      <c r="G198" s="12">
        <f t="shared" si="25"/>
        <v>798.3629942150191</v>
      </c>
      <c r="H198" s="12"/>
      <c r="I198" s="12">
        <f t="shared" si="26"/>
        <v>514.8531669118634</v>
      </c>
      <c r="J198" s="12"/>
      <c r="K198" s="12">
        <f t="shared" si="27"/>
        <v>283.5098273031557</v>
      </c>
      <c r="L198" s="12"/>
      <c r="M198" s="12"/>
      <c r="N198" s="12"/>
      <c r="O198" s="12">
        <f t="shared" si="28"/>
        <v>87977.0330718734</v>
      </c>
      <c r="P198" s="12"/>
      <c r="Q198" s="12">
        <f t="shared" si="29"/>
        <v>95.63069625292293</v>
      </c>
      <c r="R198" s="12"/>
      <c r="S198" s="12">
        <f t="shared" si="31"/>
        <v>530.1141237078219</v>
      </c>
      <c r="T198" s="12"/>
      <c r="U198" s="12">
        <f t="shared" si="32"/>
        <v>1424.107814175764</v>
      </c>
      <c r="V198" s="12"/>
      <c r="W198" s="12"/>
      <c r="Y198" s="10">
        <f t="shared" si="30"/>
        <v>1</v>
      </c>
    </row>
    <row r="199" spans="1:25" ht="12.75">
      <c r="A199">
        <f t="shared" si="23"/>
        <v>184</v>
      </c>
      <c r="C199">
        <f t="shared" si="33"/>
        <v>16</v>
      </c>
      <c r="D199" s="4"/>
      <c r="E199" s="5">
        <f t="shared" si="24"/>
        <v>43160</v>
      </c>
      <c r="G199" s="12">
        <f t="shared" si="25"/>
        <v>798.3629942150191</v>
      </c>
      <c r="H199" s="12"/>
      <c r="I199" s="12">
        <f t="shared" si="26"/>
        <v>513.1993595859282</v>
      </c>
      <c r="J199" s="12"/>
      <c r="K199" s="12">
        <f t="shared" si="27"/>
        <v>285.1636346290909</v>
      </c>
      <c r="L199" s="12"/>
      <c r="M199" s="12"/>
      <c r="N199" s="12"/>
      <c r="O199" s="12">
        <f t="shared" si="28"/>
        <v>87691.86943724431</v>
      </c>
      <c r="P199" s="12"/>
      <c r="Q199" s="12">
        <f t="shared" si="29"/>
        <v>95.63069625292293</v>
      </c>
      <c r="R199" s="12"/>
      <c r="S199" s="12">
        <f t="shared" si="31"/>
        <v>530.1141237078219</v>
      </c>
      <c r="T199" s="12"/>
      <c r="U199" s="12">
        <f t="shared" si="32"/>
        <v>1424.107814175764</v>
      </c>
      <c r="V199" s="12"/>
      <c r="W199" s="12"/>
      <c r="Y199" s="10">
        <f t="shared" si="30"/>
        <v>2</v>
      </c>
    </row>
    <row r="200" spans="1:25" ht="12.75">
      <c r="A200">
        <f t="shared" si="23"/>
        <v>185</v>
      </c>
      <c r="C200">
        <f t="shared" si="33"/>
        <v>16</v>
      </c>
      <c r="D200" s="4"/>
      <c r="E200" s="5">
        <f t="shared" si="24"/>
        <v>43191</v>
      </c>
      <c r="G200" s="12">
        <f t="shared" si="25"/>
        <v>798.3629942150191</v>
      </c>
      <c r="H200" s="12"/>
      <c r="I200" s="12">
        <f t="shared" si="26"/>
        <v>511.53590505059185</v>
      </c>
      <c r="J200" s="12"/>
      <c r="K200" s="12">
        <f t="shared" si="27"/>
        <v>286.8270891644272</v>
      </c>
      <c r="L200" s="12"/>
      <c r="M200" s="12"/>
      <c r="N200" s="12"/>
      <c r="O200" s="12">
        <f t="shared" si="28"/>
        <v>87405.04234807989</v>
      </c>
      <c r="P200" s="12"/>
      <c r="Q200" s="12">
        <f t="shared" si="29"/>
        <v>95.63069625292293</v>
      </c>
      <c r="R200" s="12"/>
      <c r="S200" s="12">
        <f t="shared" si="31"/>
        <v>530.1141237078219</v>
      </c>
      <c r="T200" s="12"/>
      <c r="U200" s="12">
        <f t="shared" si="32"/>
        <v>1424.107814175764</v>
      </c>
      <c r="V200" s="12"/>
      <c r="W200" s="12"/>
      <c r="Y200" s="10">
        <f t="shared" si="30"/>
        <v>3</v>
      </c>
    </row>
    <row r="201" spans="1:25" ht="12.75">
      <c r="A201">
        <f t="shared" si="23"/>
        <v>186</v>
      </c>
      <c r="C201">
        <f t="shared" si="33"/>
        <v>16</v>
      </c>
      <c r="D201" s="4"/>
      <c r="E201" s="5">
        <f t="shared" si="24"/>
        <v>43221</v>
      </c>
      <c r="G201" s="12">
        <f t="shared" si="25"/>
        <v>798.3629942150191</v>
      </c>
      <c r="H201" s="12"/>
      <c r="I201" s="12">
        <f t="shared" si="26"/>
        <v>509.86274703046604</v>
      </c>
      <c r="J201" s="12"/>
      <c r="K201" s="12">
        <f t="shared" si="27"/>
        <v>288.500247184553</v>
      </c>
      <c r="L201" s="12"/>
      <c r="M201" s="12"/>
      <c r="N201" s="12"/>
      <c r="O201" s="12">
        <f t="shared" si="28"/>
        <v>87116.54210089534</v>
      </c>
      <c r="P201" s="12"/>
      <c r="Q201" s="12">
        <f t="shared" si="29"/>
        <v>95.63069625292293</v>
      </c>
      <c r="R201" s="12"/>
      <c r="S201" s="12">
        <f t="shared" si="31"/>
        <v>530.1141237078219</v>
      </c>
      <c r="T201" s="12"/>
      <c r="U201" s="12">
        <f t="shared" si="32"/>
        <v>1424.107814175764</v>
      </c>
      <c r="V201" s="12"/>
      <c r="W201" s="12"/>
      <c r="Y201" s="10">
        <f t="shared" si="30"/>
        <v>4</v>
      </c>
    </row>
    <row r="202" spans="1:25" ht="12.75">
      <c r="A202">
        <f t="shared" si="23"/>
        <v>187</v>
      </c>
      <c r="C202">
        <f t="shared" si="33"/>
        <v>16</v>
      </c>
      <c r="D202" s="4"/>
      <c r="E202" s="5">
        <f t="shared" si="24"/>
        <v>43252</v>
      </c>
      <c r="G202" s="12">
        <f t="shared" si="25"/>
        <v>798.3629942150191</v>
      </c>
      <c r="H202" s="12"/>
      <c r="I202" s="12">
        <f t="shared" si="26"/>
        <v>508.1798289218895</v>
      </c>
      <c r="J202" s="12"/>
      <c r="K202" s="12">
        <f t="shared" si="27"/>
        <v>290.18316529312955</v>
      </c>
      <c r="L202" s="12"/>
      <c r="M202" s="12"/>
      <c r="N202" s="12"/>
      <c r="O202" s="12">
        <f t="shared" si="28"/>
        <v>86826.35893560221</v>
      </c>
      <c r="P202" s="12"/>
      <c r="Q202" s="12">
        <f t="shared" si="29"/>
        <v>95.63069625292293</v>
      </c>
      <c r="R202" s="12"/>
      <c r="S202" s="12">
        <f t="shared" si="31"/>
        <v>530.1141237078219</v>
      </c>
      <c r="T202" s="12"/>
      <c r="U202" s="12">
        <f t="shared" si="32"/>
        <v>1424.107814175764</v>
      </c>
      <c r="V202" s="12"/>
      <c r="W202" s="12"/>
      <c r="Y202" s="10">
        <f t="shared" si="30"/>
        <v>5</v>
      </c>
    </row>
    <row r="203" spans="1:25" ht="12.75">
      <c r="A203">
        <f t="shared" si="23"/>
        <v>188</v>
      </c>
      <c r="C203">
        <f t="shared" si="33"/>
        <v>16</v>
      </c>
      <c r="D203" s="4"/>
      <c r="E203" s="5">
        <f t="shared" si="24"/>
        <v>43282</v>
      </c>
      <c r="G203" s="12">
        <f t="shared" si="25"/>
        <v>798.3629942150191</v>
      </c>
      <c r="H203" s="12"/>
      <c r="I203" s="12">
        <f t="shared" si="26"/>
        <v>506.4870937910129</v>
      </c>
      <c r="J203" s="12"/>
      <c r="K203" s="12">
        <f t="shared" si="27"/>
        <v>291.87590042400615</v>
      </c>
      <c r="L203" s="12"/>
      <c r="M203" s="12"/>
      <c r="N203" s="12"/>
      <c r="O203" s="12">
        <f t="shared" si="28"/>
        <v>86534.4830351782</v>
      </c>
      <c r="P203" s="12"/>
      <c r="Q203" s="12">
        <f t="shared" si="29"/>
        <v>95.63069625292293</v>
      </c>
      <c r="R203" s="12"/>
      <c r="S203" s="12">
        <f t="shared" si="31"/>
        <v>530.1141237078219</v>
      </c>
      <c r="T203" s="12"/>
      <c r="U203" s="12">
        <f t="shared" si="32"/>
        <v>1424.107814175764</v>
      </c>
      <c r="V203" s="12"/>
      <c r="W203" s="12"/>
      <c r="Y203" s="10">
        <f t="shared" si="30"/>
        <v>6</v>
      </c>
    </row>
    <row r="204" spans="1:25" ht="12.75">
      <c r="A204">
        <f t="shared" si="23"/>
        <v>189</v>
      </c>
      <c r="C204">
        <f t="shared" si="33"/>
        <v>16</v>
      </c>
      <c r="D204" s="4"/>
      <c r="E204" s="5">
        <f t="shared" si="24"/>
        <v>43313</v>
      </c>
      <c r="G204" s="12">
        <f t="shared" si="25"/>
        <v>798.3629942150191</v>
      </c>
      <c r="H204" s="12"/>
      <c r="I204" s="12">
        <f t="shared" si="26"/>
        <v>504.78448437187285</v>
      </c>
      <c r="J204" s="12"/>
      <c r="K204" s="12">
        <f t="shared" si="27"/>
        <v>293.5785098431462</v>
      </c>
      <c r="L204" s="12"/>
      <c r="M204" s="12"/>
      <c r="N204" s="12"/>
      <c r="O204" s="12">
        <f t="shared" si="28"/>
        <v>86240.90452533505</v>
      </c>
      <c r="P204" s="12"/>
      <c r="Q204" s="12">
        <f t="shared" si="29"/>
        <v>95.63069625292293</v>
      </c>
      <c r="R204" s="12"/>
      <c r="S204" s="12">
        <f t="shared" si="31"/>
        <v>530.1141237078219</v>
      </c>
      <c r="T204" s="12"/>
      <c r="U204" s="12">
        <f t="shared" si="32"/>
        <v>1424.107814175764</v>
      </c>
      <c r="V204" s="12"/>
      <c r="W204" s="12"/>
      <c r="Y204" s="10">
        <f t="shared" si="30"/>
        <v>7</v>
      </c>
    </row>
    <row r="205" spans="1:25" ht="12.75">
      <c r="A205">
        <f t="shared" si="23"/>
        <v>190</v>
      </c>
      <c r="C205">
        <f t="shared" si="33"/>
        <v>16</v>
      </c>
      <c r="D205" s="4"/>
      <c r="E205" s="5">
        <f t="shared" si="24"/>
        <v>43344</v>
      </c>
      <c r="G205" s="12">
        <f t="shared" si="25"/>
        <v>798.3629942150191</v>
      </c>
      <c r="H205" s="12"/>
      <c r="I205" s="12">
        <f t="shared" si="26"/>
        <v>503.0719430644545</v>
      </c>
      <c r="J205" s="12"/>
      <c r="K205" s="12">
        <f t="shared" si="27"/>
        <v>295.29105115056456</v>
      </c>
      <c r="L205" s="12"/>
      <c r="M205" s="12"/>
      <c r="N205" s="12"/>
      <c r="O205" s="12">
        <f t="shared" si="28"/>
        <v>85945.61347418449</v>
      </c>
      <c r="P205" s="12"/>
      <c r="Q205" s="12">
        <f t="shared" si="29"/>
        <v>95.63069625292293</v>
      </c>
      <c r="R205" s="12"/>
      <c r="S205" s="12">
        <f t="shared" si="31"/>
        <v>530.1141237078219</v>
      </c>
      <c r="T205" s="12"/>
      <c r="U205" s="12">
        <f t="shared" si="32"/>
        <v>1424.107814175764</v>
      </c>
      <c r="V205" s="12"/>
      <c r="W205" s="12"/>
      <c r="Y205" s="10">
        <f t="shared" si="30"/>
        <v>8</v>
      </c>
    </row>
    <row r="206" spans="1:25" ht="12.75">
      <c r="A206">
        <f t="shared" si="23"/>
        <v>191</v>
      </c>
      <c r="C206">
        <f t="shared" si="33"/>
        <v>16</v>
      </c>
      <c r="D206" s="4"/>
      <c r="E206" s="5">
        <f t="shared" si="24"/>
        <v>43374</v>
      </c>
      <c r="G206" s="12">
        <f t="shared" si="25"/>
        <v>798.3629942150191</v>
      </c>
      <c r="H206" s="12"/>
      <c r="I206" s="12">
        <f t="shared" si="26"/>
        <v>501.34941193274284</v>
      </c>
      <c r="J206" s="12"/>
      <c r="K206" s="12">
        <f t="shared" si="27"/>
        <v>297.0135822822762</v>
      </c>
      <c r="L206" s="12"/>
      <c r="M206" s="12"/>
      <c r="N206" s="12"/>
      <c r="O206" s="12">
        <f t="shared" si="28"/>
        <v>85648.59989190221</v>
      </c>
      <c r="P206" s="12"/>
      <c r="Q206" s="12">
        <f t="shared" si="29"/>
        <v>95.63069625292293</v>
      </c>
      <c r="R206" s="12"/>
      <c r="S206" s="12">
        <f t="shared" si="31"/>
        <v>530.1141237078219</v>
      </c>
      <c r="T206" s="12"/>
      <c r="U206" s="12">
        <f t="shared" si="32"/>
        <v>1424.107814175764</v>
      </c>
      <c r="V206" s="12"/>
      <c r="W206" s="12"/>
      <c r="Y206" s="10">
        <f t="shared" si="30"/>
        <v>9</v>
      </c>
    </row>
    <row r="207" spans="1:25" ht="12.75">
      <c r="A207">
        <f t="shared" si="23"/>
        <v>192</v>
      </c>
      <c r="C207">
        <f t="shared" si="33"/>
        <v>16</v>
      </c>
      <c r="D207" s="4"/>
      <c r="E207" s="5">
        <f t="shared" si="24"/>
        <v>43405</v>
      </c>
      <c r="G207" s="12">
        <f t="shared" si="25"/>
        <v>798.3629942150191</v>
      </c>
      <c r="H207" s="12"/>
      <c r="I207" s="12">
        <f t="shared" si="26"/>
        <v>499.6168327027629</v>
      </c>
      <c r="J207" s="12"/>
      <c r="K207" s="12">
        <f t="shared" si="27"/>
        <v>298.74616151225615</v>
      </c>
      <c r="L207" s="12"/>
      <c r="M207" s="12"/>
      <c r="N207" s="12"/>
      <c r="O207" s="12">
        <f t="shared" si="28"/>
        <v>85349.85373038995</v>
      </c>
      <c r="P207" s="12"/>
      <c r="Q207" s="12">
        <f t="shared" si="29"/>
        <v>95.63069625292293</v>
      </c>
      <c r="R207" s="12"/>
      <c r="S207" s="12">
        <f t="shared" si="31"/>
        <v>530.1141237078219</v>
      </c>
      <c r="T207" s="12"/>
      <c r="U207" s="12">
        <f t="shared" si="32"/>
        <v>1424.107814175764</v>
      </c>
      <c r="V207" s="12"/>
      <c r="W207" s="12"/>
      <c r="Y207" s="10">
        <f t="shared" si="30"/>
        <v>10</v>
      </c>
    </row>
    <row r="208" spans="1:25" ht="12.75">
      <c r="A208">
        <f aca="true" t="shared" si="34" ref="A208:A271">IF(OR(A207&gt;$K$4*12,A207=$K$4*12),"",A207+1)</f>
        <v>193</v>
      </c>
      <c r="C208">
        <f t="shared" si="33"/>
        <v>17</v>
      </c>
      <c r="D208" s="4"/>
      <c r="E208" s="5">
        <f aca="true" t="shared" si="35" ref="E208:E271">IF(A208="","",DATE(IF(MONTH(E207)=12,(YEAR(E207))+1,(YEAR(E207))),IF(MONTH(E207)=12,1,MONTH(E207)+1),DAY(E207)))</f>
        <v>43435</v>
      </c>
      <c r="G208" s="12">
        <f aca="true" t="shared" si="36" ref="G208:G271">IF(A208="","",$K$3)</f>
        <v>798.3629942150191</v>
      </c>
      <c r="H208" s="12"/>
      <c r="I208" s="12">
        <f aca="true" t="shared" si="37" ref="I208:I271">IF(A208="","",IPMT($K$2/12,1,$K$4,-O207))</f>
        <v>497.8741467606081</v>
      </c>
      <c r="J208" s="12"/>
      <c r="K208" s="12">
        <f aca="true" t="shared" si="38" ref="K208:K271">IF(A208="","",G208-I208)</f>
        <v>300.488847454411</v>
      </c>
      <c r="L208" s="12"/>
      <c r="M208" s="12"/>
      <c r="N208" s="12"/>
      <c r="O208" s="12">
        <f aca="true" t="shared" si="39" ref="O208:O271">IF(A208="","",(O207-M208-K208))</f>
        <v>85049.36488293554</v>
      </c>
      <c r="P208" s="12"/>
      <c r="Q208" s="12">
        <f aca="true" t="shared" si="40" ref="Q208:Q271">IF(A208="","",VLOOKUP(C208,Insurance,3))</f>
        <v>100.41223106556909</v>
      </c>
      <c r="R208" s="12"/>
      <c r="S208" s="12">
        <f t="shared" si="31"/>
        <v>562.3980738416284</v>
      </c>
      <c r="T208" s="12"/>
      <c r="U208" s="12">
        <f t="shared" si="32"/>
        <v>1461.1732991222166</v>
      </c>
      <c r="V208" s="12"/>
      <c r="W208" s="12"/>
      <c r="Y208" s="10">
        <f aca="true" t="shared" si="41" ref="Y208:Y271">IF(Y207=12,1,Y207+1)</f>
        <v>11</v>
      </c>
    </row>
    <row r="209" spans="1:25" ht="12.75">
      <c r="A209">
        <f t="shared" si="34"/>
        <v>194</v>
      </c>
      <c r="C209">
        <f t="shared" si="33"/>
        <v>17</v>
      </c>
      <c r="D209" s="4"/>
      <c r="E209" s="5">
        <f t="shared" si="35"/>
        <v>43466</v>
      </c>
      <c r="G209" s="12">
        <f t="shared" si="36"/>
        <v>798.3629942150191</v>
      </c>
      <c r="H209" s="12"/>
      <c r="I209" s="12">
        <f t="shared" si="37"/>
        <v>496.12129515045734</v>
      </c>
      <c r="J209" s="12"/>
      <c r="K209" s="12">
        <f t="shared" si="38"/>
        <v>302.2416990645617</v>
      </c>
      <c r="L209" s="12"/>
      <c r="M209" s="12"/>
      <c r="N209" s="12"/>
      <c r="O209" s="12">
        <f t="shared" si="39"/>
        <v>84747.12318387098</v>
      </c>
      <c r="P209" s="12"/>
      <c r="Q209" s="12">
        <f t="shared" si="40"/>
        <v>100.41223106556909</v>
      </c>
      <c r="R209" s="12"/>
      <c r="S209" s="12">
        <f aca="true" t="shared" si="42" ref="S209:S272">IF(A209="","",VLOOKUP(C209,Property_Taxes,4))</f>
        <v>562.3980738416284</v>
      </c>
      <c r="T209" s="12"/>
      <c r="U209" s="12">
        <f aca="true" t="shared" si="43" ref="U209:U272">IF(A209="","",(G209+Q209+S209))</f>
        <v>1461.1732991222166</v>
      </c>
      <c r="V209" s="12"/>
      <c r="W209" s="12"/>
      <c r="Y209" s="10">
        <f t="shared" si="41"/>
        <v>12</v>
      </c>
    </row>
    <row r="210" spans="1:25" ht="12.75">
      <c r="A210">
        <f t="shared" si="34"/>
        <v>195</v>
      </c>
      <c r="C210">
        <f t="shared" si="33"/>
        <v>17</v>
      </c>
      <c r="D210" s="4"/>
      <c r="E210" s="5">
        <f t="shared" si="35"/>
        <v>43497</v>
      </c>
      <c r="G210" s="12">
        <f t="shared" si="36"/>
        <v>798.3629942150191</v>
      </c>
      <c r="H210" s="12"/>
      <c r="I210" s="12">
        <f t="shared" si="37"/>
        <v>494.3582185725807</v>
      </c>
      <c r="J210" s="12"/>
      <c r="K210" s="12">
        <f t="shared" si="38"/>
        <v>304.00477564243835</v>
      </c>
      <c r="L210" s="12"/>
      <c r="M210" s="12"/>
      <c r="N210" s="12"/>
      <c r="O210" s="12">
        <f t="shared" si="39"/>
        <v>84443.11840822855</v>
      </c>
      <c r="P210" s="12"/>
      <c r="Q210" s="12">
        <f t="shared" si="40"/>
        <v>100.41223106556909</v>
      </c>
      <c r="R210" s="12"/>
      <c r="S210" s="12">
        <f t="shared" si="42"/>
        <v>562.3980738416284</v>
      </c>
      <c r="T210" s="12"/>
      <c r="U210" s="12">
        <f t="shared" si="43"/>
        <v>1461.1732991222166</v>
      </c>
      <c r="V210" s="12"/>
      <c r="W210" s="12"/>
      <c r="Y210" s="10">
        <f t="shared" si="41"/>
        <v>1</v>
      </c>
    </row>
    <row r="211" spans="1:25" ht="12.75">
      <c r="A211">
        <f t="shared" si="34"/>
        <v>196</v>
      </c>
      <c r="C211">
        <f t="shared" si="33"/>
        <v>17</v>
      </c>
      <c r="D211" s="4"/>
      <c r="E211" s="5">
        <f t="shared" si="35"/>
        <v>43525</v>
      </c>
      <c r="G211" s="12">
        <f t="shared" si="36"/>
        <v>798.3629942150191</v>
      </c>
      <c r="H211" s="12"/>
      <c r="I211" s="12">
        <f t="shared" si="37"/>
        <v>492.5848573813332</v>
      </c>
      <c r="J211" s="12"/>
      <c r="K211" s="12">
        <f t="shared" si="38"/>
        <v>305.77813683368583</v>
      </c>
      <c r="L211" s="12"/>
      <c r="M211" s="12"/>
      <c r="N211" s="12"/>
      <c r="O211" s="12">
        <f t="shared" si="39"/>
        <v>84137.34027139486</v>
      </c>
      <c r="P211" s="12"/>
      <c r="Q211" s="12">
        <f t="shared" si="40"/>
        <v>100.41223106556909</v>
      </c>
      <c r="R211" s="12"/>
      <c r="S211" s="12">
        <f t="shared" si="42"/>
        <v>562.3980738416284</v>
      </c>
      <c r="T211" s="12"/>
      <c r="U211" s="12">
        <f t="shared" si="43"/>
        <v>1461.1732991222166</v>
      </c>
      <c r="V211" s="12"/>
      <c r="W211" s="12"/>
      <c r="Y211" s="10">
        <f t="shared" si="41"/>
        <v>2</v>
      </c>
    </row>
    <row r="212" spans="1:25" ht="12.75">
      <c r="A212">
        <f t="shared" si="34"/>
        <v>197</v>
      </c>
      <c r="C212">
        <f t="shared" si="33"/>
        <v>17</v>
      </c>
      <c r="D212" s="4"/>
      <c r="E212" s="5">
        <f t="shared" si="35"/>
        <v>43556</v>
      </c>
      <c r="G212" s="12">
        <f t="shared" si="36"/>
        <v>798.3629942150191</v>
      </c>
      <c r="H212" s="12"/>
      <c r="I212" s="12">
        <f t="shared" si="37"/>
        <v>490.8011515831367</v>
      </c>
      <c r="J212" s="12"/>
      <c r="K212" s="12">
        <f t="shared" si="38"/>
        <v>307.56184263188237</v>
      </c>
      <c r="L212" s="12"/>
      <c r="M212" s="12"/>
      <c r="N212" s="12"/>
      <c r="O212" s="12">
        <f t="shared" si="39"/>
        <v>83829.77842876298</v>
      </c>
      <c r="P212" s="12"/>
      <c r="Q212" s="12">
        <f t="shared" si="40"/>
        <v>100.41223106556909</v>
      </c>
      <c r="R212" s="12"/>
      <c r="S212" s="12">
        <f t="shared" si="42"/>
        <v>562.3980738416284</v>
      </c>
      <c r="T212" s="12"/>
      <c r="U212" s="12">
        <f t="shared" si="43"/>
        <v>1461.1732991222166</v>
      </c>
      <c r="V212" s="12"/>
      <c r="W212" s="12"/>
      <c r="Y212" s="10">
        <f t="shared" si="41"/>
        <v>3</v>
      </c>
    </row>
    <row r="213" spans="1:25" ht="12.75">
      <c r="A213">
        <f t="shared" si="34"/>
        <v>198</v>
      </c>
      <c r="C213">
        <f t="shared" si="33"/>
        <v>17</v>
      </c>
      <c r="D213" s="4"/>
      <c r="E213" s="5">
        <f t="shared" si="35"/>
        <v>43586</v>
      </c>
      <c r="G213" s="12">
        <f t="shared" si="36"/>
        <v>798.3629942150191</v>
      </c>
      <c r="H213" s="12"/>
      <c r="I213" s="12">
        <f t="shared" si="37"/>
        <v>489.0070408344507</v>
      </c>
      <c r="J213" s="12"/>
      <c r="K213" s="12">
        <f t="shared" si="38"/>
        <v>309.35595338056834</v>
      </c>
      <c r="L213" s="12"/>
      <c r="M213" s="12"/>
      <c r="N213" s="12"/>
      <c r="O213" s="12">
        <f t="shared" si="39"/>
        <v>83520.42247538241</v>
      </c>
      <c r="P213" s="12"/>
      <c r="Q213" s="12">
        <f t="shared" si="40"/>
        <v>100.41223106556909</v>
      </c>
      <c r="R213" s="12"/>
      <c r="S213" s="12">
        <f t="shared" si="42"/>
        <v>562.3980738416284</v>
      </c>
      <c r="T213" s="12"/>
      <c r="U213" s="12">
        <f t="shared" si="43"/>
        <v>1461.1732991222166</v>
      </c>
      <c r="V213" s="12"/>
      <c r="W213" s="12"/>
      <c r="Y213" s="10">
        <f t="shared" si="41"/>
        <v>4</v>
      </c>
    </row>
    <row r="214" spans="1:25" ht="12.75">
      <c r="A214">
        <f t="shared" si="34"/>
        <v>199</v>
      </c>
      <c r="C214">
        <f t="shared" si="33"/>
        <v>17</v>
      </c>
      <c r="D214" s="4"/>
      <c r="E214" s="5">
        <f t="shared" si="35"/>
        <v>43617</v>
      </c>
      <c r="G214" s="12">
        <f t="shared" si="36"/>
        <v>798.3629942150191</v>
      </c>
      <c r="H214" s="12"/>
      <c r="I214" s="12">
        <f t="shared" si="37"/>
        <v>487.20246443973076</v>
      </c>
      <c r="J214" s="12"/>
      <c r="K214" s="12">
        <f t="shared" si="38"/>
        <v>311.1605297752883</v>
      </c>
      <c r="L214" s="12"/>
      <c r="M214" s="12"/>
      <c r="N214" s="12"/>
      <c r="O214" s="12">
        <f t="shared" si="39"/>
        <v>83209.26194560713</v>
      </c>
      <c r="P214" s="12"/>
      <c r="Q214" s="12">
        <f t="shared" si="40"/>
        <v>100.41223106556909</v>
      </c>
      <c r="R214" s="12"/>
      <c r="S214" s="12">
        <f t="shared" si="42"/>
        <v>562.3980738416284</v>
      </c>
      <c r="T214" s="12"/>
      <c r="U214" s="12">
        <f t="shared" si="43"/>
        <v>1461.1732991222166</v>
      </c>
      <c r="V214" s="12"/>
      <c r="W214" s="12"/>
      <c r="Y214" s="10">
        <f t="shared" si="41"/>
        <v>5</v>
      </c>
    </row>
    <row r="215" spans="1:25" ht="12.75">
      <c r="A215">
        <f t="shared" si="34"/>
        <v>200</v>
      </c>
      <c r="C215">
        <f t="shared" si="33"/>
        <v>17</v>
      </c>
      <c r="D215" s="4"/>
      <c r="E215" s="5">
        <f t="shared" si="35"/>
        <v>43647</v>
      </c>
      <c r="G215" s="12">
        <f t="shared" si="36"/>
        <v>798.3629942150191</v>
      </c>
      <c r="H215" s="12"/>
      <c r="I215" s="12">
        <f t="shared" si="37"/>
        <v>485.38736134937494</v>
      </c>
      <c r="J215" s="12"/>
      <c r="K215" s="12">
        <f t="shared" si="38"/>
        <v>312.9756328656441</v>
      </c>
      <c r="L215" s="12"/>
      <c r="M215" s="12"/>
      <c r="N215" s="12"/>
      <c r="O215" s="12">
        <f t="shared" si="39"/>
        <v>82896.28631274147</v>
      </c>
      <c r="P215" s="12"/>
      <c r="Q215" s="12">
        <f t="shared" si="40"/>
        <v>100.41223106556909</v>
      </c>
      <c r="R215" s="12"/>
      <c r="S215" s="12">
        <f t="shared" si="42"/>
        <v>562.3980738416284</v>
      </c>
      <c r="T215" s="12"/>
      <c r="U215" s="12">
        <f t="shared" si="43"/>
        <v>1461.1732991222166</v>
      </c>
      <c r="V215" s="12"/>
      <c r="W215" s="12"/>
      <c r="Y215" s="10">
        <f t="shared" si="41"/>
        <v>6</v>
      </c>
    </row>
    <row r="216" spans="1:25" ht="12.75">
      <c r="A216">
        <f t="shared" si="34"/>
        <v>201</v>
      </c>
      <c r="C216">
        <f t="shared" si="33"/>
        <v>17</v>
      </c>
      <c r="D216" s="4"/>
      <c r="E216" s="5">
        <f t="shared" si="35"/>
        <v>43678</v>
      </c>
      <c r="G216" s="12">
        <f t="shared" si="36"/>
        <v>798.3629942150191</v>
      </c>
      <c r="H216" s="12"/>
      <c r="I216" s="12">
        <f t="shared" si="37"/>
        <v>483.5616701576586</v>
      </c>
      <c r="J216" s="12"/>
      <c r="K216" s="12">
        <f t="shared" si="38"/>
        <v>314.80132405736043</v>
      </c>
      <c r="L216" s="12"/>
      <c r="M216" s="12"/>
      <c r="N216" s="12"/>
      <c r="O216" s="12">
        <f t="shared" si="39"/>
        <v>82581.48498868411</v>
      </c>
      <c r="P216" s="12"/>
      <c r="Q216" s="12">
        <f t="shared" si="40"/>
        <v>100.41223106556909</v>
      </c>
      <c r="R216" s="12"/>
      <c r="S216" s="12">
        <f t="shared" si="42"/>
        <v>562.3980738416284</v>
      </c>
      <c r="T216" s="12"/>
      <c r="U216" s="12">
        <f t="shared" si="43"/>
        <v>1461.1732991222166</v>
      </c>
      <c r="V216" s="12"/>
      <c r="W216" s="12"/>
      <c r="Y216" s="10">
        <f t="shared" si="41"/>
        <v>7</v>
      </c>
    </row>
    <row r="217" spans="1:25" ht="12.75">
      <c r="A217">
        <f t="shared" si="34"/>
        <v>202</v>
      </c>
      <c r="C217">
        <f t="shared" si="33"/>
        <v>17</v>
      </c>
      <c r="D217" s="4"/>
      <c r="E217" s="5">
        <f t="shared" si="35"/>
        <v>43709</v>
      </c>
      <c r="G217" s="12">
        <f t="shared" si="36"/>
        <v>798.3629942150191</v>
      </c>
      <c r="H217" s="12"/>
      <c r="I217" s="12">
        <f t="shared" si="37"/>
        <v>481.72532910065735</v>
      </c>
      <c r="J217" s="12"/>
      <c r="K217" s="12">
        <f t="shared" si="38"/>
        <v>316.6376651143617</v>
      </c>
      <c r="L217" s="12"/>
      <c r="M217" s="12"/>
      <c r="N217" s="12"/>
      <c r="O217" s="12">
        <f t="shared" si="39"/>
        <v>82264.84732356975</v>
      </c>
      <c r="P217" s="12"/>
      <c r="Q217" s="12">
        <f t="shared" si="40"/>
        <v>100.41223106556909</v>
      </c>
      <c r="R217" s="12"/>
      <c r="S217" s="12">
        <f t="shared" si="42"/>
        <v>562.3980738416284</v>
      </c>
      <c r="T217" s="12"/>
      <c r="U217" s="12">
        <f t="shared" si="43"/>
        <v>1461.1732991222166</v>
      </c>
      <c r="V217" s="12"/>
      <c r="W217" s="12"/>
      <c r="Y217" s="10">
        <f t="shared" si="41"/>
        <v>8</v>
      </c>
    </row>
    <row r="218" spans="1:25" ht="12.75">
      <c r="A218">
        <f t="shared" si="34"/>
        <v>203</v>
      </c>
      <c r="C218">
        <f t="shared" si="33"/>
        <v>17</v>
      </c>
      <c r="D218" s="4"/>
      <c r="E218" s="5">
        <f t="shared" si="35"/>
        <v>43739</v>
      </c>
      <c r="G218" s="12">
        <f t="shared" si="36"/>
        <v>798.3629942150191</v>
      </c>
      <c r="H218" s="12"/>
      <c r="I218" s="12">
        <f t="shared" si="37"/>
        <v>479.87827605415686</v>
      </c>
      <c r="J218" s="12"/>
      <c r="K218" s="12">
        <f t="shared" si="38"/>
        <v>318.4847181608622</v>
      </c>
      <c r="L218" s="12"/>
      <c r="M218" s="12"/>
      <c r="N218" s="12"/>
      <c r="O218" s="12">
        <f t="shared" si="39"/>
        <v>81946.36260540888</v>
      </c>
      <c r="P218" s="12"/>
      <c r="Q218" s="12">
        <f t="shared" si="40"/>
        <v>100.41223106556909</v>
      </c>
      <c r="R218" s="12"/>
      <c r="S218" s="12">
        <f t="shared" si="42"/>
        <v>562.3980738416284</v>
      </c>
      <c r="T218" s="12"/>
      <c r="U218" s="12">
        <f t="shared" si="43"/>
        <v>1461.1732991222166</v>
      </c>
      <c r="V218" s="12"/>
      <c r="W218" s="12"/>
      <c r="Y218" s="10">
        <f t="shared" si="41"/>
        <v>9</v>
      </c>
    </row>
    <row r="219" spans="1:25" ht="12.75">
      <c r="A219">
        <f t="shared" si="34"/>
        <v>204</v>
      </c>
      <c r="C219">
        <f t="shared" si="33"/>
        <v>17</v>
      </c>
      <c r="D219" s="4"/>
      <c r="E219" s="5">
        <f t="shared" si="35"/>
        <v>43770</v>
      </c>
      <c r="G219" s="12">
        <f t="shared" si="36"/>
        <v>798.3629942150191</v>
      </c>
      <c r="H219" s="12"/>
      <c r="I219" s="12">
        <f t="shared" si="37"/>
        <v>478.02044853155184</v>
      </c>
      <c r="J219" s="12"/>
      <c r="K219" s="12">
        <f t="shared" si="38"/>
        <v>320.3425456834672</v>
      </c>
      <c r="L219" s="12"/>
      <c r="M219" s="12"/>
      <c r="N219" s="12"/>
      <c r="O219" s="12">
        <f t="shared" si="39"/>
        <v>81626.02005972542</v>
      </c>
      <c r="P219" s="12"/>
      <c r="Q219" s="12">
        <f t="shared" si="40"/>
        <v>100.41223106556909</v>
      </c>
      <c r="R219" s="12"/>
      <c r="S219" s="12">
        <f t="shared" si="42"/>
        <v>562.3980738416284</v>
      </c>
      <c r="T219" s="12"/>
      <c r="U219" s="12">
        <f t="shared" si="43"/>
        <v>1461.1732991222166</v>
      </c>
      <c r="V219" s="12"/>
      <c r="W219" s="12"/>
      <c r="Y219" s="10">
        <f t="shared" si="41"/>
        <v>10</v>
      </c>
    </row>
    <row r="220" spans="1:25" ht="12.75">
      <c r="A220">
        <f t="shared" si="34"/>
        <v>205</v>
      </c>
      <c r="C220">
        <f aca="true" t="shared" si="44" ref="C220:C283">IF(A220="","",C208+1)</f>
        <v>18</v>
      </c>
      <c r="D220" s="4"/>
      <c r="E220" s="5">
        <f t="shared" si="35"/>
        <v>43800</v>
      </c>
      <c r="G220" s="12">
        <f t="shared" si="36"/>
        <v>798.3629942150191</v>
      </c>
      <c r="H220" s="12"/>
      <c r="I220" s="12">
        <f t="shared" si="37"/>
        <v>476.1517836817316</v>
      </c>
      <c r="J220" s="12"/>
      <c r="K220" s="12">
        <f t="shared" si="38"/>
        <v>322.21121053328744</v>
      </c>
      <c r="L220" s="12"/>
      <c r="M220" s="12"/>
      <c r="N220" s="12"/>
      <c r="O220" s="12">
        <f t="shared" si="39"/>
        <v>81303.80884919212</v>
      </c>
      <c r="P220" s="12"/>
      <c r="Q220" s="12">
        <f t="shared" si="40"/>
        <v>105.43284261884754</v>
      </c>
      <c r="R220" s="12"/>
      <c r="S220" s="12">
        <f t="shared" si="42"/>
        <v>596.6481165385836</v>
      </c>
      <c r="T220" s="12"/>
      <c r="U220" s="12">
        <f t="shared" si="43"/>
        <v>1500.4439533724503</v>
      </c>
      <c r="V220" s="12"/>
      <c r="W220" s="12"/>
      <c r="Y220" s="10">
        <f t="shared" si="41"/>
        <v>11</v>
      </c>
    </row>
    <row r="221" spans="1:25" ht="12.75">
      <c r="A221">
        <f t="shared" si="34"/>
        <v>206</v>
      </c>
      <c r="C221">
        <f t="shared" si="44"/>
        <v>18</v>
      </c>
      <c r="D221" s="4"/>
      <c r="E221" s="5">
        <f t="shared" si="35"/>
        <v>43831</v>
      </c>
      <c r="G221" s="12">
        <f t="shared" si="36"/>
        <v>798.3629942150191</v>
      </c>
      <c r="H221" s="12"/>
      <c r="I221" s="12">
        <f t="shared" si="37"/>
        <v>474.27221828695406</v>
      </c>
      <c r="J221" s="12"/>
      <c r="K221" s="12">
        <f t="shared" si="38"/>
        <v>324.090775928065</v>
      </c>
      <c r="L221" s="12"/>
      <c r="M221" s="12"/>
      <c r="N221" s="12"/>
      <c r="O221" s="12">
        <f t="shared" si="39"/>
        <v>80979.71807326406</v>
      </c>
      <c r="P221" s="12"/>
      <c r="Q221" s="12">
        <f t="shared" si="40"/>
        <v>105.43284261884754</v>
      </c>
      <c r="R221" s="12"/>
      <c r="S221" s="12">
        <f t="shared" si="42"/>
        <v>596.6481165385836</v>
      </c>
      <c r="T221" s="12"/>
      <c r="U221" s="12">
        <f t="shared" si="43"/>
        <v>1500.4439533724503</v>
      </c>
      <c r="V221" s="12"/>
      <c r="W221" s="12"/>
      <c r="Y221" s="10">
        <f t="shared" si="41"/>
        <v>12</v>
      </c>
    </row>
    <row r="222" spans="1:25" ht="12.75">
      <c r="A222">
        <f t="shared" si="34"/>
        <v>207</v>
      </c>
      <c r="C222">
        <f t="shared" si="44"/>
        <v>18</v>
      </c>
      <c r="D222" s="4"/>
      <c r="E222" s="5">
        <f t="shared" si="35"/>
        <v>43862</v>
      </c>
      <c r="G222" s="12">
        <f t="shared" si="36"/>
        <v>798.3629942150191</v>
      </c>
      <c r="H222" s="12"/>
      <c r="I222" s="12">
        <f t="shared" si="37"/>
        <v>472.381688760707</v>
      </c>
      <c r="J222" s="12"/>
      <c r="K222" s="12">
        <f t="shared" si="38"/>
        <v>325.98130545431206</v>
      </c>
      <c r="L222" s="12"/>
      <c r="M222" s="12"/>
      <c r="N222" s="12"/>
      <c r="O222" s="12">
        <f t="shared" si="39"/>
        <v>80653.73676780974</v>
      </c>
      <c r="P222" s="12"/>
      <c r="Q222" s="12">
        <f t="shared" si="40"/>
        <v>105.43284261884754</v>
      </c>
      <c r="R222" s="12"/>
      <c r="S222" s="12">
        <f t="shared" si="42"/>
        <v>596.6481165385836</v>
      </c>
      <c r="T222" s="12"/>
      <c r="U222" s="12">
        <f t="shared" si="43"/>
        <v>1500.4439533724503</v>
      </c>
      <c r="V222" s="12"/>
      <c r="W222" s="12"/>
      <c r="Y222" s="10">
        <f t="shared" si="41"/>
        <v>1</v>
      </c>
    </row>
    <row r="223" spans="1:25" ht="12.75">
      <c r="A223">
        <f t="shared" si="34"/>
        <v>208</v>
      </c>
      <c r="C223">
        <f t="shared" si="44"/>
        <v>18</v>
      </c>
      <c r="D223" s="4"/>
      <c r="E223" s="5">
        <f t="shared" si="35"/>
        <v>43891</v>
      </c>
      <c r="G223" s="12">
        <f t="shared" si="36"/>
        <v>798.3629942150191</v>
      </c>
      <c r="H223" s="12"/>
      <c r="I223" s="12">
        <f t="shared" si="37"/>
        <v>470.4801311455568</v>
      </c>
      <c r="J223" s="12"/>
      <c r="K223" s="12">
        <f t="shared" si="38"/>
        <v>327.88286306946225</v>
      </c>
      <c r="L223" s="12"/>
      <c r="M223" s="12"/>
      <c r="N223" s="12"/>
      <c r="O223" s="12">
        <f t="shared" si="39"/>
        <v>80325.85390474027</v>
      </c>
      <c r="P223" s="12"/>
      <c r="Q223" s="12">
        <f t="shared" si="40"/>
        <v>105.43284261884754</v>
      </c>
      <c r="R223" s="12"/>
      <c r="S223" s="12">
        <f t="shared" si="42"/>
        <v>596.6481165385836</v>
      </c>
      <c r="T223" s="12"/>
      <c r="U223" s="12">
        <f t="shared" si="43"/>
        <v>1500.4439533724503</v>
      </c>
      <c r="V223" s="12"/>
      <c r="W223" s="12"/>
      <c r="Y223" s="10">
        <f t="shared" si="41"/>
        <v>2</v>
      </c>
    </row>
    <row r="224" spans="1:25" ht="12.75">
      <c r="A224">
        <f t="shared" si="34"/>
        <v>209</v>
      </c>
      <c r="C224">
        <f t="shared" si="44"/>
        <v>18</v>
      </c>
      <c r="D224" s="4"/>
      <c r="E224" s="5">
        <f t="shared" si="35"/>
        <v>43922</v>
      </c>
      <c r="G224" s="12">
        <f t="shared" si="36"/>
        <v>798.3629942150191</v>
      </c>
      <c r="H224" s="12"/>
      <c r="I224" s="12">
        <f t="shared" si="37"/>
        <v>468.56748111098494</v>
      </c>
      <c r="J224" s="12"/>
      <c r="K224" s="12">
        <f t="shared" si="38"/>
        <v>329.7955131040341</v>
      </c>
      <c r="L224" s="12"/>
      <c r="M224" s="12"/>
      <c r="N224" s="12"/>
      <c r="O224" s="12">
        <f t="shared" si="39"/>
        <v>79996.05839163624</v>
      </c>
      <c r="P224" s="12"/>
      <c r="Q224" s="12">
        <f t="shared" si="40"/>
        <v>105.43284261884754</v>
      </c>
      <c r="R224" s="12"/>
      <c r="S224" s="12">
        <f t="shared" si="42"/>
        <v>596.6481165385836</v>
      </c>
      <c r="T224" s="12"/>
      <c r="U224" s="12">
        <f t="shared" si="43"/>
        <v>1500.4439533724503</v>
      </c>
      <c r="V224" s="12"/>
      <c r="W224" s="12"/>
      <c r="Y224" s="10">
        <f t="shared" si="41"/>
        <v>3</v>
      </c>
    </row>
    <row r="225" spans="1:25" ht="12.75">
      <c r="A225">
        <f t="shared" si="34"/>
        <v>210</v>
      </c>
      <c r="C225">
        <f t="shared" si="44"/>
        <v>18</v>
      </c>
      <c r="D225" s="4"/>
      <c r="E225" s="5">
        <f t="shared" si="35"/>
        <v>43952</v>
      </c>
      <c r="G225" s="12">
        <f t="shared" si="36"/>
        <v>798.3629942150191</v>
      </c>
      <c r="H225" s="12"/>
      <c r="I225" s="12">
        <f t="shared" si="37"/>
        <v>466.6436739512114</v>
      </c>
      <c r="J225" s="12"/>
      <c r="K225" s="12">
        <f t="shared" si="38"/>
        <v>331.7193202638077</v>
      </c>
      <c r="L225" s="12"/>
      <c r="M225" s="12"/>
      <c r="N225" s="12"/>
      <c r="O225" s="12">
        <f t="shared" si="39"/>
        <v>79664.33907137244</v>
      </c>
      <c r="P225" s="12"/>
      <c r="Q225" s="12">
        <f t="shared" si="40"/>
        <v>105.43284261884754</v>
      </c>
      <c r="R225" s="12"/>
      <c r="S225" s="12">
        <f t="shared" si="42"/>
        <v>596.6481165385836</v>
      </c>
      <c r="T225" s="12"/>
      <c r="U225" s="12">
        <f t="shared" si="43"/>
        <v>1500.4439533724503</v>
      </c>
      <c r="V225" s="12"/>
      <c r="W225" s="12"/>
      <c r="Y225" s="10">
        <f t="shared" si="41"/>
        <v>4</v>
      </c>
    </row>
    <row r="226" spans="1:25" ht="12.75">
      <c r="A226">
        <f t="shared" si="34"/>
        <v>211</v>
      </c>
      <c r="C226">
        <f t="shared" si="44"/>
        <v>18</v>
      </c>
      <c r="D226" s="4"/>
      <c r="E226" s="5">
        <f t="shared" si="35"/>
        <v>43983</v>
      </c>
      <c r="G226" s="12">
        <f t="shared" si="36"/>
        <v>798.3629942150191</v>
      </c>
      <c r="H226" s="12"/>
      <c r="I226" s="12">
        <f t="shared" si="37"/>
        <v>464.7086445830059</v>
      </c>
      <c r="J226" s="12"/>
      <c r="K226" s="12">
        <f t="shared" si="38"/>
        <v>333.6543496320132</v>
      </c>
      <c r="L226" s="12"/>
      <c r="M226" s="12"/>
      <c r="N226" s="12"/>
      <c r="O226" s="12">
        <f t="shared" si="39"/>
        <v>79330.68472174043</v>
      </c>
      <c r="P226" s="12"/>
      <c r="Q226" s="12">
        <f t="shared" si="40"/>
        <v>105.43284261884754</v>
      </c>
      <c r="R226" s="12"/>
      <c r="S226" s="12">
        <f t="shared" si="42"/>
        <v>596.6481165385836</v>
      </c>
      <c r="T226" s="12"/>
      <c r="U226" s="12">
        <f t="shared" si="43"/>
        <v>1500.4439533724503</v>
      </c>
      <c r="V226" s="12"/>
      <c r="W226" s="12"/>
      <c r="Y226" s="10">
        <f t="shared" si="41"/>
        <v>5</v>
      </c>
    </row>
    <row r="227" spans="1:25" ht="12.75">
      <c r="A227">
        <f t="shared" si="34"/>
        <v>212</v>
      </c>
      <c r="C227">
        <f t="shared" si="44"/>
        <v>18</v>
      </c>
      <c r="D227" s="4"/>
      <c r="E227" s="5">
        <f t="shared" si="35"/>
        <v>44013</v>
      </c>
      <c r="G227" s="12">
        <f t="shared" si="36"/>
        <v>798.3629942150191</v>
      </c>
      <c r="H227" s="12"/>
      <c r="I227" s="12">
        <f t="shared" si="37"/>
        <v>462.76232754348587</v>
      </c>
      <c r="J227" s="12"/>
      <c r="K227" s="12">
        <f t="shared" si="38"/>
        <v>335.6006666715332</v>
      </c>
      <c r="L227" s="12"/>
      <c r="M227" s="12"/>
      <c r="N227" s="12"/>
      <c r="O227" s="12">
        <f t="shared" si="39"/>
        <v>78995.08405506889</v>
      </c>
      <c r="P227" s="12"/>
      <c r="Q227" s="12">
        <f t="shared" si="40"/>
        <v>105.43284261884754</v>
      </c>
      <c r="R227" s="12"/>
      <c r="S227" s="12">
        <f t="shared" si="42"/>
        <v>596.6481165385836</v>
      </c>
      <c r="T227" s="12"/>
      <c r="U227" s="12">
        <f t="shared" si="43"/>
        <v>1500.4439533724503</v>
      </c>
      <c r="V227" s="12"/>
      <c r="W227" s="12"/>
      <c r="Y227" s="10">
        <f t="shared" si="41"/>
        <v>6</v>
      </c>
    </row>
    <row r="228" spans="1:25" ht="12.75">
      <c r="A228">
        <f t="shared" si="34"/>
        <v>213</v>
      </c>
      <c r="C228">
        <f t="shared" si="44"/>
        <v>18</v>
      </c>
      <c r="D228" s="4"/>
      <c r="E228" s="5">
        <f t="shared" si="35"/>
        <v>44044</v>
      </c>
      <c r="G228" s="12">
        <f t="shared" si="36"/>
        <v>798.3629942150191</v>
      </c>
      <c r="H228" s="12"/>
      <c r="I228" s="12">
        <f t="shared" si="37"/>
        <v>460.80465698790186</v>
      </c>
      <c r="J228" s="12"/>
      <c r="K228" s="12">
        <f t="shared" si="38"/>
        <v>337.5583372271172</v>
      </c>
      <c r="L228" s="12"/>
      <c r="M228" s="12"/>
      <c r="N228" s="12"/>
      <c r="O228" s="12">
        <f t="shared" si="39"/>
        <v>78657.52571784177</v>
      </c>
      <c r="P228" s="12"/>
      <c r="Q228" s="12">
        <f t="shared" si="40"/>
        <v>105.43284261884754</v>
      </c>
      <c r="R228" s="12"/>
      <c r="S228" s="12">
        <f t="shared" si="42"/>
        <v>596.6481165385836</v>
      </c>
      <c r="T228" s="12"/>
      <c r="U228" s="12">
        <f t="shared" si="43"/>
        <v>1500.4439533724503</v>
      </c>
      <c r="V228" s="12"/>
      <c r="W228" s="12"/>
      <c r="Y228" s="10">
        <f t="shared" si="41"/>
        <v>7</v>
      </c>
    </row>
    <row r="229" spans="1:25" ht="12.75">
      <c r="A229">
        <f t="shared" si="34"/>
        <v>214</v>
      </c>
      <c r="C229">
        <f t="shared" si="44"/>
        <v>18</v>
      </c>
      <c r="D229" s="4"/>
      <c r="E229" s="5">
        <f t="shared" si="35"/>
        <v>44075</v>
      </c>
      <c r="G229" s="12">
        <f t="shared" si="36"/>
        <v>798.3629942150191</v>
      </c>
      <c r="H229" s="12"/>
      <c r="I229" s="12">
        <f t="shared" si="37"/>
        <v>458.83556668741033</v>
      </c>
      <c r="J229" s="12"/>
      <c r="K229" s="12">
        <f t="shared" si="38"/>
        <v>339.5274275276087</v>
      </c>
      <c r="L229" s="12"/>
      <c r="M229" s="12"/>
      <c r="N229" s="12"/>
      <c r="O229" s="12">
        <f t="shared" si="39"/>
        <v>78317.99829031416</v>
      </c>
      <c r="P229" s="12"/>
      <c r="Q229" s="12">
        <f t="shared" si="40"/>
        <v>105.43284261884754</v>
      </c>
      <c r="R229" s="12"/>
      <c r="S229" s="12">
        <f t="shared" si="42"/>
        <v>596.6481165385836</v>
      </c>
      <c r="T229" s="12"/>
      <c r="U229" s="12">
        <f t="shared" si="43"/>
        <v>1500.4439533724503</v>
      </c>
      <c r="V229" s="12"/>
      <c r="W229" s="12"/>
      <c r="Y229" s="10">
        <f t="shared" si="41"/>
        <v>8</v>
      </c>
    </row>
    <row r="230" spans="1:25" ht="12.75">
      <c r="A230">
        <f t="shared" si="34"/>
        <v>215</v>
      </c>
      <c r="C230">
        <f t="shared" si="44"/>
        <v>18</v>
      </c>
      <c r="D230" s="4"/>
      <c r="E230" s="5">
        <f t="shared" si="35"/>
        <v>44105</v>
      </c>
      <c r="G230" s="12">
        <f t="shared" si="36"/>
        <v>798.3629942150191</v>
      </c>
      <c r="H230" s="12"/>
      <c r="I230" s="12">
        <f t="shared" si="37"/>
        <v>456.85499002683264</v>
      </c>
      <c r="J230" s="12"/>
      <c r="K230" s="12">
        <f t="shared" si="38"/>
        <v>341.5080041881864</v>
      </c>
      <c r="L230" s="12"/>
      <c r="M230" s="12"/>
      <c r="N230" s="12"/>
      <c r="O230" s="12">
        <f t="shared" si="39"/>
        <v>77976.49028612598</v>
      </c>
      <c r="P230" s="12"/>
      <c r="Q230" s="12">
        <f t="shared" si="40"/>
        <v>105.43284261884754</v>
      </c>
      <c r="R230" s="12"/>
      <c r="S230" s="12">
        <f t="shared" si="42"/>
        <v>596.6481165385836</v>
      </c>
      <c r="T230" s="12"/>
      <c r="U230" s="12">
        <f t="shared" si="43"/>
        <v>1500.4439533724503</v>
      </c>
      <c r="V230" s="12"/>
      <c r="W230" s="12"/>
      <c r="Y230" s="10">
        <f t="shared" si="41"/>
        <v>9</v>
      </c>
    </row>
    <row r="231" spans="1:25" ht="12.75">
      <c r="A231">
        <f t="shared" si="34"/>
        <v>216</v>
      </c>
      <c r="C231">
        <f t="shared" si="44"/>
        <v>18</v>
      </c>
      <c r="D231" s="4"/>
      <c r="E231" s="5">
        <f t="shared" si="35"/>
        <v>44136</v>
      </c>
      <c r="G231" s="12">
        <f t="shared" si="36"/>
        <v>798.3629942150191</v>
      </c>
      <c r="H231" s="12"/>
      <c r="I231" s="12">
        <f t="shared" si="37"/>
        <v>454.86286000240153</v>
      </c>
      <c r="J231" s="12"/>
      <c r="K231" s="12">
        <f t="shared" si="38"/>
        <v>343.5001342126175</v>
      </c>
      <c r="L231" s="12"/>
      <c r="M231" s="12"/>
      <c r="N231" s="12"/>
      <c r="O231" s="12">
        <f t="shared" si="39"/>
        <v>77632.99015191336</v>
      </c>
      <c r="P231" s="12"/>
      <c r="Q231" s="12">
        <f t="shared" si="40"/>
        <v>105.43284261884754</v>
      </c>
      <c r="R231" s="12"/>
      <c r="S231" s="12">
        <f t="shared" si="42"/>
        <v>596.6481165385836</v>
      </c>
      <c r="T231" s="12"/>
      <c r="U231" s="12">
        <f t="shared" si="43"/>
        <v>1500.4439533724503</v>
      </c>
      <c r="V231" s="12"/>
      <c r="W231" s="12"/>
      <c r="Y231" s="10">
        <f t="shared" si="41"/>
        <v>10</v>
      </c>
    </row>
    <row r="232" spans="1:25" ht="12.75">
      <c r="A232">
        <f t="shared" si="34"/>
        <v>217</v>
      </c>
      <c r="C232">
        <f t="shared" si="44"/>
        <v>19</v>
      </c>
      <c r="D232" s="4"/>
      <c r="E232" s="5">
        <f t="shared" si="35"/>
        <v>44166</v>
      </c>
      <c r="G232" s="12">
        <f t="shared" si="36"/>
        <v>798.3629942150191</v>
      </c>
      <c r="H232" s="12"/>
      <c r="I232" s="12">
        <f t="shared" si="37"/>
        <v>452.8591092194946</v>
      </c>
      <c r="J232" s="12"/>
      <c r="K232" s="12">
        <f t="shared" si="38"/>
        <v>345.50388499552446</v>
      </c>
      <c r="L232" s="12"/>
      <c r="M232" s="12"/>
      <c r="N232" s="12"/>
      <c r="O232" s="12">
        <f t="shared" si="39"/>
        <v>77287.48626691783</v>
      </c>
      <c r="P232" s="12"/>
      <c r="Q232" s="12">
        <f t="shared" si="40"/>
        <v>110.70448474978993</v>
      </c>
      <c r="R232" s="12"/>
      <c r="S232" s="12">
        <f t="shared" si="42"/>
        <v>632.9839868357833</v>
      </c>
      <c r="T232" s="12"/>
      <c r="U232" s="12">
        <f t="shared" si="43"/>
        <v>1542.0514658005923</v>
      </c>
      <c r="V232" s="12"/>
      <c r="W232" s="12"/>
      <c r="Y232" s="10">
        <f t="shared" si="41"/>
        <v>11</v>
      </c>
    </row>
    <row r="233" spans="1:25" ht="12.75">
      <c r="A233">
        <f t="shared" si="34"/>
        <v>218</v>
      </c>
      <c r="C233">
        <f t="shared" si="44"/>
        <v>19</v>
      </c>
      <c r="D233" s="4"/>
      <c r="E233" s="5">
        <f t="shared" si="35"/>
        <v>44197</v>
      </c>
      <c r="G233" s="12">
        <f t="shared" si="36"/>
        <v>798.3629942150191</v>
      </c>
      <c r="H233" s="12"/>
      <c r="I233" s="12">
        <f t="shared" si="37"/>
        <v>450.843669890354</v>
      </c>
      <c r="J233" s="12"/>
      <c r="K233" s="12">
        <f t="shared" si="38"/>
        <v>347.51932432466504</v>
      </c>
      <c r="L233" s="12"/>
      <c r="M233" s="12"/>
      <c r="N233" s="12"/>
      <c r="O233" s="12">
        <f t="shared" si="39"/>
        <v>76939.96694259316</v>
      </c>
      <c r="P233" s="12"/>
      <c r="Q233" s="12">
        <f t="shared" si="40"/>
        <v>110.70448474978993</v>
      </c>
      <c r="R233" s="12"/>
      <c r="S233" s="12">
        <f t="shared" si="42"/>
        <v>632.9839868357833</v>
      </c>
      <c r="T233" s="12"/>
      <c r="U233" s="12">
        <f t="shared" si="43"/>
        <v>1542.0514658005923</v>
      </c>
      <c r="V233" s="12"/>
      <c r="W233" s="12"/>
      <c r="Y233" s="10">
        <f t="shared" si="41"/>
        <v>12</v>
      </c>
    </row>
    <row r="234" spans="1:25" ht="12.75">
      <c r="A234">
        <f t="shared" si="34"/>
        <v>219</v>
      </c>
      <c r="C234">
        <f t="shared" si="44"/>
        <v>19</v>
      </c>
      <c r="D234" s="4"/>
      <c r="E234" s="5">
        <f t="shared" si="35"/>
        <v>44228</v>
      </c>
      <c r="G234" s="12">
        <f t="shared" si="36"/>
        <v>798.3629942150191</v>
      </c>
      <c r="H234" s="12"/>
      <c r="I234" s="12">
        <f t="shared" si="37"/>
        <v>448.8164738317935</v>
      </c>
      <c r="J234" s="12"/>
      <c r="K234" s="12">
        <f t="shared" si="38"/>
        <v>349.5465203832256</v>
      </c>
      <c r="L234" s="12"/>
      <c r="M234" s="12"/>
      <c r="N234" s="12"/>
      <c r="O234" s="12">
        <f t="shared" si="39"/>
        <v>76590.42042220994</v>
      </c>
      <c r="P234" s="12"/>
      <c r="Q234" s="12">
        <f t="shared" si="40"/>
        <v>110.70448474978993</v>
      </c>
      <c r="R234" s="12"/>
      <c r="S234" s="12">
        <f t="shared" si="42"/>
        <v>632.9839868357833</v>
      </c>
      <c r="T234" s="12"/>
      <c r="U234" s="12">
        <f t="shared" si="43"/>
        <v>1542.0514658005923</v>
      </c>
      <c r="V234" s="12"/>
      <c r="W234" s="12"/>
      <c r="Y234" s="10">
        <f t="shared" si="41"/>
        <v>1</v>
      </c>
    </row>
    <row r="235" spans="1:25" ht="12.75">
      <c r="A235">
        <f t="shared" si="34"/>
        <v>220</v>
      </c>
      <c r="C235">
        <f t="shared" si="44"/>
        <v>19</v>
      </c>
      <c r="D235" s="4"/>
      <c r="E235" s="5">
        <f t="shared" si="35"/>
        <v>44256</v>
      </c>
      <c r="G235" s="12">
        <f t="shared" si="36"/>
        <v>798.3629942150191</v>
      </c>
      <c r="H235" s="12"/>
      <c r="I235" s="12">
        <f t="shared" si="37"/>
        <v>446.7774524628913</v>
      </c>
      <c r="J235" s="12"/>
      <c r="K235" s="12">
        <f t="shared" si="38"/>
        <v>351.58554175212777</v>
      </c>
      <c r="L235" s="12"/>
      <c r="M235" s="12"/>
      <c r="N235" s="12"/>
      <c r="O235" s="12">
        <f t="shared" si="39"/>
        <v>76238.83488045781</v>
      </c>
      <c r="P235" s="12"/>
      <c r="Q235" s="12">
        <f t="shared" si="40"/>
        <v>110.70448474978993</v>
      </c>
      <c r="R235" s="12"/>
      <c r="S235" s="12">
        <f t="shared" si="42"/>
        <v>632.9839868357833</v>
      </c>
      <c r="T235" s="12"/>
      <c r="U235" s="12">
        <f t="shared" si="43"/>
        <v>1542.0514658005923</v>
      </c>
      <c r="V235" s="12"/>
      <c r="W235" s="12"/>
      <c r="Y235" s="10">
        <f t="shared" si="41"/>
        <v>2</v>
      </c>
    </row>
    <row r="236" spans="1:25" ht="12.75">
      <c r="A236">
        <f t="shared" si="34"/>
        <v>221</v>
      </c>
      <c r="C236">
        <f t="shared" si="44"/>
        <v>19</v>
      </c>
      <c r="D236" s="4"/>
      <c r="E236" s="5">
        <f t="shared" si="35"/>
        <v>44287</v>
      </c>
      <c r="G236" s="12">
        <f t="shared" si="36"/>
        <v>798.3629942150191</v>
      </c>
      <c r="H236" s="12"/>
      <c r="I236" s="12">
        <f t="shared" si="37"/>
        <v>444.7265368026706</v>
      </c>
      <c r="J236" s="12"/>
      <c r="K236" s="12">
        <f t="shared" si="38"/>
        <v>353.6364574123485</v>
      </c>
      <c r="L236" s="12"/>
      <c r="M236" s="12"/>
      <c r="N236" s="12"/>
      <c r="O236" s="12">
        <f t="shared" si="39"/>
        <v>75885.19842304547</v>
      </c>
      <c r="P236" s="12"/>
      <c r="Q236" s="12">
        <f t="shared" si="40"/>
        <v>110.70448474978993</v>
      </c>
      <c r="R236" s="12"/>
      <c r="S236" s="12">
        <f t="shared" si="42"/>
        <v>632.9839868357833</v>
      </c>
      <c r="T236" s="12"/>
      <c r="U236" s="12">
        <f t="shared" si="43"/>
        <v>1542.0514658005923</v>
      </c>
      <c r="V236" s="12"/>
      <c r="W236" s="12"/>
      <c r="Y236" s="10">
        <f t="shared" si="41"/>
        <v>3</v>
      </c>
    </row>
    <row r="237" spans="1:25" ht="12.75">
      <c r="A237">
        <f t="shared" si="34"/>
        <v>222</v>
      </c>
      <c r="C237">
        <f t="shared" si="44"/>
        <v>19</v>
      </c>
      <c r="D237" s="4"/>
      <c r="E237" s="5">
        <f t="shared" si="35"/>
        <v>44317</v>
      </c>
      <c r="G237" s="12">
        <f t="shared" si="36"/>
        <v>798.3629942150191</v>
      </c>
      <c r="H237" s="12"/>
      <c r="I237" s="12">
        <f t="shared" si="37"/>
        <v>442.66365746776523</v>
      </c>
      <c r="J237" s="12"/>
      <c r="K237" s="12">
        <f t="shared" si="38"/>
        <v>355.6993367472538</v>
      </c>
      <c r="L237" s="12"/>
      <c r="M237" s="12"/>
      <c r="N237" s="12"/>
      <c r="O237" s="12">
        <f t="shared" si="39"/>
        <v>75529.49908629821</v>
      </c>
      <c r="P237" s="12"/>
      <c r="Q237" s="12">
        <f t="shared" si="40"/>
        <v>110.70448474978993</v>
      </c>
      <c r="R237" s="12"/>
      <c r="S237" s="12">
        <f t="shared" si="42"/>
        <v>632.9839868357833</v>
      </c>
      <c r="T237" s="12"/>
      <c r="U237" s="12">
        <f t="shared" si="43"/>
        <v>1542.0514658005923</v>
      </c>
      <c r="V237" s="12"/>
      <c r="W237" s="12"/>
      <c r="Y237" s="10">
        <f t="shared" si="41"/>
        <v>4</v>
      </c>
    </row>
    <row r="238" spans="1:25" ht="12.75">
      <c r="A238">
        <f t="shared" si="34"/>
        <v>223</v>
      </c>
      <c r="C238">
        <f t="shared" si="44"/>
        <v>19</v>
      </c>
      <c r="D238" s="4"/>
      <c r="E238" s="5">
        <f t="shared" si="35"/>
        <v>44348</v>
      </c>
      <c r="G238" s="12">
        <f t="shared" si="36"/>
        <v>798.3629942150191</v>
      </c>
      <c r="H238" s="12"/>
      <c r="I238" s="12">
        <f t="shared" si="37"/>
        <v>440.5887446700729</v>
      </c>
      <c r="J238" s="12"/>
      <c r="K238" s="12">
        <f t="shared" si="38"/>
        <v>357.77424954494614</v>
      </c>
      <c r="L238" s="12"/>
      <c r="M238" s="12"/>
      <c r="N238" s="12"/>
      <c r="O238" s="12">
        <f t="shared" si="39"/>
        <v>75171.72483675326</v>
      </c>
      <c r="P238" s="12"/>
      <c r="Q238" s="12">
        <f t="shared" si="40"/>
        <v>110.70448474978993</v>
      </c>
      <c r="R238" s="12"/>
      <c r="S238" s="12">
        <f t="shared" si="42"/>
        <v>632.9839868357833</v>
      </c>
      <c r="T238" s="12"/>
      <c r="U238" s="12">
        <f t="shared" si="43"/>
        <v>1542.0514658005923</v>
      </c>
      <c r="V238" s="12"/>
      <c r="W238" s="12"/>
      <c r="Y238" s="10">
        <f t="shared" si="41"/>
        <v>5</v>
      </c>
    </row>
    <row r="239" spans="1:25" ht="12.75">
      <c r="A239">
        <f t="shared" si="34"/>
        <v>224</v>
      </c>
      <c r="C239">
        <f t="shared" si="44"/>
        <v>19</v>
      </c>
      <c r="D239" s="4"/>
      <c r="E239" s="5">
        <f t="shared" si="35"/>
        <v>44378</v>
      </c>
      <c r="G239" s="12">
        <f t="shared" si="36"/>
        <v>798.3629942150191</v>
      </c>
      <c r="H239" s="12"/>
      <c r="I239" s="12">
        <f t="shared" si="37"/>
        <v>438.501728214394</v>
      </c>
      <c r="J239" s="12"/>
      <c r="K239" s="12">
        <f t="shared" si="38"/>
        <v>359.86126600062505</v>
      </c>
      <c r="L239" s="12"/>
      <c r="M239" s="12"/>
      <c r="N239" s="12"/>
      <c r="O239" s="12">
        <f t="shared" si="39"/>
        <v>74811.86357075264</v>
      </c>
      <c r="P239" s="12"/>
      <c r="Q239" s="12">
        <f t="shared" si="40"/>
        <v>110.70448474978993</v>
      </c>
      <c r="R239" s="12"/>
      <c r="S239" s="12">
        <f t="shared" si="42"/>
        <v>632.9839868357833</v>
      </c>
      <c r="T239" s="12"/>
      <c r="U239" s="12">
        <f t="shared" si="43"/>
        <v>1542.0514658005923</v>
      </c>
      <c r="V239" s="12"/>
      <c r="W239" s="12"/>
      <c r="Y239" s="10">
        <f t="shared" si="41"/>
        <v>6</v>
      </c>
    </row>
    <row r="240" spans="1:25" ht="12.75">
      <c r="A240">
        <f t="shared" si="34"/>
        <v>225</v>
      </c>
      <c r="C240">
        <f t="shared" si="44"/>
        <v>19</v>
      </c>
      <c r="D240" s="4"/>
      <c r="E240" s="5">
        <f t="shared" si="35"/>
        <v>44409</v>
      </c>
      <c r="G240" s="12">
        <f t="shared" si="36"/>
        <v>798.3629942150191</v>
      </c>
      <c r="H240" s="12"/>
      <c r="I240" s="12">
        <f t="shared" si="37"/>
        <v>436.4025374960571</v>
      </c>
      <c r="J240" s="12"/>
      <c r="K240" s="12">
        <f t="shared" si="38"/>
        <v>361.96045671896195</v>
      </c>
      <c r="L240" s="12"/>
      <c r="M240" s="12"/>
      <c r="N240" s="12"/>
      <c r="O240" s="12">
        <f t="shared" si="39"/>
        <v>74449.90311403367</v>
      </c>
      <c r="P240" s="12"/>
      <c r="Q240" s="12">
        <f t="shared" si="40"/>
        <v>110.70448474978993</v>
      </c>
      <c r="R240" s="12"/>
      <c r="S240" s="12">
        <f t="shared" si="42"/>
        <v>632.9839868357833</v>
      </c>
      <c r="T240" s="12"/>
      <c r="U240" s="12">
        <f t="shared" si="43"/>
        <v>1542.0514658005923</v>
      </c>
      <c r="V240" s="12"/>
      <c r="W240" s="12"/>
      <c r="Y240" s="10">
        <f t="shared" si="41"/>
        <v>7</v>
      </c>
    </row>
    <row r="241" spans="1:25" ht="12.75">
      <c r="A241">
        <f t="shared" si="34"/>
        <v>226</v>
      </c>
      <c r="C241">
        <f t="shared" si="44"/>
        <v>19</v>
      </c>
      <c r="D241" s="4"/>
      <c r="E241" s="5">
        <f t="shared" si="35"/>
        <v>44440</v>
      </c>
      <c r="G241" s="12">
        <f t="shared" si="36"/>
        <v>798.3629942150191</v>
      </c>
      <c r="H241" s="12"/>
      <c r="I241" s="12">
        <f t="shared" si="37"/>
        <v>434.29110149852977</v>
      </c>
      <c r="J241" s="12"/>
      <c r="K241" s="12">
        <f t="shared" si="38"/>
        <v>364.0718927164893</v>
      </c>
      <c r="L241" s="12"/>
      <c r="M241" s="12"/>
      <c r="N241" s="12"/>
      <c r="O241" s="12">
        <f t="shared" si="39"/>
        <v>74085.83122131719</v>
      </c>
      <c r="P241" s="12"/>
      <c r="Q241" s="12">
        <f t="shared" si="40"/>
        <v>110.70448474978993</v>
      </c>
      <c r="R241" s="12"/>
      <c r="S241" s="12">
        <f t="shared" si="42"/>
        <v>632.9839868357833</v>
      </c>
      <c r="T241" s="12"/>
      <c r="U241" s="12">
        <f t="shared" si="43"/>
        <v>1542.0514658005923</v>
      </c>
      <c r="V241" s="12"/>
      <c r="W241" s="12"/>
      <c r="Y241" s="10">
        <f t="shared" si="41"/>
        <v>8</v>
      </c>
    </row>
    <row r="242" spans="1:25" ht="12.75">
      <c r="A242">
        <f t="shared" si="34"/>
        <v>227</v>
      </c>
      <c r="C242">
        <f t="shared" si="44"/>
        <v>19</v>
      </c>
      <c r="D242" s="4"/>
      <c r="E242" s="5">
        <f t="shared" si="35"/>
        <v>44470</v>
      </c>
      <c r="G242" s="12">
        <f t="shared" si="36"/>
        <v>798.3629942150191</v>
      </c>
      <c r="H242" s="12"/>
      <c r="I242" s="12">
        <f t="shared" si="37"/>
        <v>432.16734879101693</v>
      </c>
      <c r="J242" s="12"/>
      <c r="K242" s="12">
        <f t="shared" si="38"/>
        <v>366.1956454240021</v>
      </c>
      <c r="L242" s="12"/>
      <c r="M242" s="12"/>
      <c r="N242" s="12"/>
      <c r="O242" s="12">
        <f t="shared" si="39"/>
        <v>73719.63557589319</v>
      </c>
      <c r="P242" s="12"/>
      <c r="Q242" s="12">
        <f t="shared" si="40"/>
        <v>110.70448474978993</v>
      </c>
      <c r="R242" s="12"/>
      <c r="S242" s="12">
        <f t="shared" si="42"/>
        <v>632.9839868357833</v>
      </c>
      <c r="T242" s="12"/>
      <c r="U242" s="12">
        <f t="shared" si="43"/>
        <v>1542.0514658005923</v>
      </c>
      <c r="V242" s="12"/>
      <c r="W242" s="12"/>
      <c r="Y242" s="10">
        <f t="shared" si="41"/>
        <v>9</v>
      </c>
    </row>
    <row r="243" spans="1:25" ht="12.75">
      <c r="A243">
        <f t="shared" si="34"/>
        <v>228</v>
      </c>
      <c r="C243">
        <f t="shared" si="44"/>
        <v>19</v>
      </c>
      <c r="D243" s="4"/>
      <c r="E243" s="5">
        <f t="shared" si="35"/>
        <v>44501</v>
      </c>
      <c r="G243" s="12">
        <f t="shared" si="36"/>
        <v>798.3629942150191</v>
      </c>
      <c r="H243" s="12"/>
      <c r="I243" s="12">
        <f t="shared" si="37"/>
        <v>430.0312075260436</v>
      </c>
      <c r="J243" s="12"/>
      <c r="K243" s="12">
        <f t="shared" si="38"/>
        <v>368.33178668897546</v>
      </c>
      <c r="L243" s="12"/>
      <c r="M243" s="12"/>
      <c r="N243" s="12"/>
      <c r="O243" s="12">
        <f t="shared" si="39"/>
        <v>73351.30378920422</v>
      </c>
      <c r="P243" s="12"/>
      <c r="Q243" s="12">
        <f t="shared" si="40"/>
        <v>110.70448474978993</v>
      </c>
      <c r="R243" s="12"/>
      <c r="S243" s="12">
        <f t="shared" si="42"/>
        <v>632.9839868357833</v>
      </c>
      <c r="T243" s="12"/>
      <c r="U243" s="12">
        <f t="shared" si="43"/>
        <v>1542.0514658005923</v>
      </c>
      <c r="V243" s="12"/>
      <c r="W243" s="12"/>
      <c r="Y243" s="10">
        <f t="shared" si="41"/>
        <v>10</v>
      </c>
    </row>
    <row r="244" spans="1:25" ht="12.75">
      <c r="A244">
        <f t="shared" si="34"/>
        <v>229</v>
      </c>
      <c r="C244">
        <f t="shared" si="44"/>
        <v>20</v>
      </c>
      <c r="D244" s="4"/>
      <c r="E244" s="5">
        <f t="shared" si="35"/>
        <v>44531</v>
      </c>
      <c r="G244" s="12">
        <f t="shared" si="36"/>
        <v>798.3629942150191</v>
      </c>
      <c r="H244" s="12"/>
      <c r="I244" s="12">
        <f t="shared" si="37"/>
        <v>427.8826054370246</v>
      </c>
      <c r="J244" s="12"/>
      <c r="K244" s="12">
        <f t="shared" si="38"/>
        <v>370.48038877799445</v>
      </c>
      <c r="L244" s="12"/>
      <c r="M244" s="12"/>
      <c r="N244" s="12"/>
      <c r="O244" s="12">
        <f t="shared" si="39"/>
        <v>72980.82340042622</v>
      </c>
      <c r="P244" s="12"/>
      <c r="Q244" s="12">
        <f t="shared" si="40"/>
        <v>116.23970898727943</v>
      </c>
      <c r="R244" s="12"/>
      <c r="S244" s="12">
        <f t="shared" si="42"/>
        <v>671.5327116340825</v>
      </c>
      <c r="T244" s="12"/>
      <c r="U244" s="12">
        <f t="shared" si="43"/>
        <v>1586.135414836381</v>
      </c>
      <c r="V244" s="12"/>
      <c r="W244" s="12"/>
      <c r="Y244" s="10">
        <f t="shared" si="41"/>
        <v>11</v>
      </c>
    </row>
    <row r="245" spans="1:25" ht="12.75">
      <c r="A245">
        <f t="shared" si="34"/>
        <v>230</v>
      </c>
      <c r="C245">
        <f t="shared" si="44"/>
        <v>20</v>
      </c>
      <c r="D245" s="4"/>
      <c r="E245" s="5">
        <f t="shared" si="35"/>
        <v>44562</v>
      </c>
      <c r="G245" s="12">
        <f t="shared" si="36"/>
        <v>798.3629942150191</v>
      </c>
      <c r="H245" s="12"/>
      <c r="I245" s="12">
        <f t="shared" si="37"/>
        <v>425.7214698358196</v>
      </c>
      <c r="J245" s="12"/>
      <c r="K245" s="12">
        <f t="shared" si="38"/>
        <v>372.64152437919944</v>
      </c>
      <c r="L245" s="12"/>
      <c r="M245" s="12"/>
      <c r="N245" s="12"/>
      <c r="O245" s="12">
        <f t="shared" si="39"/>
        <v>72608.18187604702</v>
      </c>
      <c r="P245" s="12"/>
      <c r="Q245" s="12">
        <f t="shared" si="40"/>
        <v>116.23970898727943</v>
      </c>
      <c r="R245" s="12"/>
      <c r="S245" s="12">
        <f t="shared" si="42"/>
        <v>671.5327116340825</v>
      </c>
      <c r="T245" s="12"/>
      <c r="U245" s="12">
        <f t="shared" si="43"/>
        <v>1586.135414836381</v>
      </c>
      <c r="V245" s="12"/>
      <c r="W245" s="12"/>
      <c r="Y245" s="10">
        <f t="shared" si="41"/>
        <v>12</v>
      </c>
    </row>
    <row r="246" spans="1:25" ht="12.75">
      <c r="A246">
        <f t="shared" si="34"/>
        <v>231</v>
      </c>
      <c r="C246">
        <f t="shared" si="44"/>
        <v>20</v>
      </c>
      <c r="D246" s="4"/>
      <c r="E246" s="5">
        <f t="shared" si="35"/>
        <v>44593</v>
      </c>
      <c r="G246" s="12">
        <f t="shared" si="36"/>
        <v>798.3629942150191</v>
      </c>
      <c r="H246" s="12"/>
      <c r="I246" s="12">
        <f t="shared" si="37"/>
        <v>423.5477276102743</v>
      </c>
      <c r="J246" s="12"/>
      <c r="K246" s="12">
        <f t="shared" si="38"/>
        <v>374.81526660474475</v>
      </c>
      <c r="L246" s="12"/>
      <c r="M246" s="12"/>
      <c r="N246" s="12"/>
      <c r="O246" s="12">
        <f t="shared" si="39"/>
        <v>72233.36660944228</v>
      </c>
      <c r="P246" s="12"/>
      <c r="Q246" s="12">
        <f t="shared" si="40"/>
        <v>116.23970898727943</v>
      </c>
      <c r="R246" s="12"/>
      <c r="S246" s="12">
        <f t="shared" si="42"/>
        <v>671.5327116340825</v>
      </c>
      <c r="T246" s="12"/>
      <c r="U246" s="12">
        <f t="shared" si="43"/>
        <v>1586.135414836381</v>
      </c>
      <c r="V246" s="12"/>
      <c r="W246" s="12"/>
      <c r="Y246" s="10">
        <f t="shared" si="41"/>
        <v>1</v>
      </c>
    </row>
    <row r="247" spans="1:25" ht="12.75">
      <c r="A247">
        <f t="shared" si="34"/>
        <v>232</v>
      </c>
      <c r="C247">
        <f t="shared" si="44"/>
        <v>20</v>
      </c>
      <c r="D247" s="4"/>
      <c r="E247" s="5">
        <f t="shared" si="35"/>
        <v>44621</v>
      </c>
      <c r="G247" s="12">
        <f t="shared" si="36"/>
        <v>798.3629942150191</v>
      </c>
      <c r="H247" s="12"/>
      <c r="I247" s="12">
        <f t="shared" si="37"/>
        <v>421.36130522174665</v>
      </c>
      <c r="J247" s="12"/>
      <c r="K247" s="12">
        <f t="shared" si="38"/>
        <v>377.0016889932724</v>
      </c>
      <c r="L247" s="12"/>
      <c r="M247" s="12"/>
      <c r="N247" s="12"/>
      <c r="O247" s="12">
        <f t="shared" si="39"/>
        <v>71856.364920449</v>
      </c>
      <c r="P247" s="12"/>
      <c r="Q247" s="12">
        <f t="shared" si="40"/>
        <v>116.23970898727943</v>
      </c>
      <c r="R247" s="12"/>
      <c r="S247" s="12">
        <f t="shared" si="42"/>
        <v>671.5327116340825</v>
      </c>
      <c r="T247" s="12"/>
      <c r="U247" s="12">
        <f t="shared" si="43"/>
        <v>1586.135414836381</v>
      </c>
      <c r="V247" s="12"/>
      <c r="W247" s="12"/>
      <c r="Y247" s="10">
        <f t="shared" si="41"/>
        <v>2</v>
      </c>
    </row>
    <row r="248" spans="1:25" ht="12.75">
      <c r="A248">
        <f t="shared" si="34"/>
        <v>233</v>
      </c>
      <c r="C248">
        <f t="shared" si="44"/>
        <v>20</v>
      </c>
      <c r="D248" s="4"/>
      <c r="E248" s="5">
        <f t="shared" si="35"/>
        <v>44652</v>
      </c>
      <c r="G248" s="12">
        <f t="shared" si="36"/>
        <v>798.3629942150191</v>
      </c>
      <c r="H248" s="12"/>
      <c r="I248" s="12">
        <f t="shared" si="37"/>
        <v>419.1621287026192</v>
      </c>
      <c r="J248" s="12"/>
      <c r="K248" s="12">
        <f t="shared" si="38"/>
        <v>379.20086551239984</v>
      </c>
      <c r="L248" s="12"/>
      <c r="M248" s="12"/>
      <c r="N248" s="12"/>
      <c r="O248" s="12">
        <f t="shared" si="39"/>
        <v>71477.16405493661</v>
      </c>
      <c r="P248" s="12"/>
      <c r="Q248" s="12">
        <f t="shared" si="40"/>
        <v>116.23970898727943</v>
      </c>
      <c r="R248" s="12"/>
      <c r="S248" s="12">
        <f t="shared" si="42"/>
        <v>671.5327116340825</v>
      </c>
      <c r="T248" s="12"/>
      <c r="U248" s="12">
        <f t="shared" si="43"/>
        <v>1586.135414836381</v>
      </c>
      <c r="V248" s="12"/>
      <c r="W248" s="12"/>
      <c r="Y248" s="10">
        <f t="shared" si="41"/>
        <v>3</v>
      </c>
    </row>
    <row r="249" spans="1:25" ht="12.75">
      <c r="A249">
        <f t="shared" si="34"/>
        <v>234</v>
      </c>
      <c r="C249">
        <f t="shared" si="44"/>
        <v>20</v>
      </c>
      <c r="D249" s="4"/>
      <c r="E249" s="5">
        <f t="shared" si="35"/>
        <v>44682</v>
      </c>
      <c r="G249" s="12">
        <f t="shared" si="36"/>
        <v>798.3629942150191</v>
      </c>
      <c r="H249" s="12"/>
      <c r="I249" s="12">
        <f t="shared" si="37"/>
        <v>416.95012365379694</v>
      </c>
      <c r="J249" s="12"/>
      <c r="K249" s="12">
        <f t="shared" si="38"/>
        <v>381.4128705612221</v>
      </c>
      <c r="L249" s="12"/>
      <c r="M249" s="12"/>
      <c r="N249" s="12"/>
      <c r="O249" s="12">
        <f t="shared" si="39"/>
        <v>71095.75118437539</v>
      </c>
      <c r="P249" s="12"/>
      <c r="Q249" s="12">
        <f t="shared" si="40"/>
        <v>116.23970898727943</v>
      </c>
      <c r="R249" s="12"/>
      <c r="S249" s="12">
        <f t="shared" si="42"/>
        <v>671.5327116340825</v>
      </c>
      <c r="T249" s="12"/>
      <c r="U249" s="12">
        <f t="shared" si="43"/>
        <v>1586.135414836381</v>
      </c>
      <c r="V249" s="12"/>
      <c r="W249" s="12"/>
      <c r="Y249" s="10">
        <f t="shared" si="41"/>
        <v>4</v>
      </c>
    </row>
    <row r="250" spans="1:25" ht="12.75">
      <c r="A250">
        <f t="shared" si="34"/>
        <v>235</v>
      </c>
      <c r="C250">
        <f t="shared" si="44"/>
        <v>20</v>
      </c>
      <c r="D250" s="4"/>
      <c r="E250" s="5">
        <f t="shared" si="35"/>
        <v>44713</v>
      </c>
      <c r="G250" s="12">
        <f t="shared" si="36"/>
        <v>798.3629942150191</v>
      </c>
      <c r="H250" s="12"/>
      <c r="I250" s="12">
        <f t="shared" si="37"/>
        <v>414.7252152421898</v>
      </c>
      <c r="J250" s="12"/>
      <c r="K250" s="12">
        <f t="shared" si="38"/>
        <v>383.63777897282927</v>
      </c>
      <c r="L250" s="12"/>
      <c r="M250" s="12"/>
      <c r="N250" s="12"/>
      <c r="O250" s="12">
        <f t="shared" si="39"/>
        <v>70712.11340540256</v>
      </c>
      <c r="P250" s="12"/>
      <c r="Q250" s="12">
        <f t="shared" si="40"/>
        <v>116.23970898727943</v>
      </c>
      <c r="R250" s="12"/>
      <c r="S250" s="12">
        <f t="shared" si="42"/>
        <v>671.5327116340825</v>
      </c>
      <c r="T250" s="12"/>
      <c r="U250" s="12">
        <f t="shared" si="43"/>
        <v>1586.135414836381</v>
      </c>
      <c r="V250" s="12"/>
      <c r="W250" s="12"/>
      <c r="Y250" s="10">
        <f t="shared" si="41"/>
        <v>5</v>
      </c>
    </row>
    <row r="251" spans="1:25" ht="12.75">
      <c r="A251">
        <f t="shared" si="34"/>
        <v>236</v>
      </c>
      <c r="C251">
        <f t="shared" si="44"/>
        <v>20</v>
      </c>
      <c r="D251" s="4"/>
      <c r="E251" s="5">
        <f t="shared" si="35"/>
        <v>44743</v>
      </c>
      <c r="G251" s="12">
        <f t="shared" si="36"/>
        <v>798.3629942150191</v>
      </c>
      <c r="H251" s="12"/>
      <c r="I251" s="12">
        <f t="shared" si="37"/>
        <v>412.4873281981816</v>
      </c>
      <c r="J251" s="12"/>
      <c r="K251" s="12">
        <f t="shared" si="38"/>
        <v>385.87566601683744</v>
      </c>
      <c r="L251" s="12"/>
      <c r="M251" s="12"/>
      <c r="N251" s="12"/>
      <c r="O251" s="12">
        <f t="shared" si="39"/>
        <v>70326.23773938572</v>
      </c>
      <c r="P251" s="12"/>
      <c r="Q251" s="12">
        <f t="shared" si="40"/>
        <v>116.23970898727943</v>
      </c>
      <c r="R251" s="12"/>
      <c r="S251" s="12">
        <f t="shared" si="42"/>
        <v>671.5327116340825</v>
      </c>
      <c r="T251" s="12"/>
      <c r="U251" s="12">
        <f t="shared" si="43"/>
        <v>1586.135414836381</v>
      </c>
      <c r="V251" s="12"/>
      <c r="W251" s="12"/>
      <c r="Y251" s="10">
        <f t="shared" si="41"/>
        <v>6</v>
      </c>
    </row>
    <row r="252" spans="1:25" ht="12.75">
      <c r="A252">
        <f t="shared" si="34"/>
        <v>237</v>
      </c>
      <c r="C252">
        <f t="shared" si="44"/>
        <v>20</v>
      </c>
      <c r="D252" s="4"/>
      <c r="E252" s="5">
        <f t="shared" si="35"/>
        <v>44774</v>
      </c>
      <c r="G252" s="12">
        <f t="shared" si="36"/>
        <v>798.3629942150191</v>
      </c>
      <c r="H252" s="12"/>
      <c r="I252" s="12">
        <f t="shared" si="37"/>
        <v>410.23638681308336</v>
      </c>
      <c r="J252" s="12"/>
      <c r="K252" s="12">
        <f t="shared" si="38"/>
        <v>388.1266074019357</v>
      </c>
      <c r="L252" s="12"/>
      <c r="M252" s="12"/>
      <c r="N252" s="12"/>
      <c r="O252" s="12">
        <f t="shared" si="39"/>
        <v>69938.11113198378</v>
      </c>
      <c r="P252" s="12"/>
      <c r="Q252" s="12">
        <f t="shared" si="40"/>
        <v>116.23970898727943</v>
      </c>
      <c r="R252" s="12"/>
      <c r="S252" s="12">
        <f t="shared" si="42"/>
        <v>671.5327116340825</v>
      </c>
      <c r="T252" s="12"/>
      <c r="U252" s="12">
        <f t="shared" si="43"/>
        <v>1586.135414836381</v>
      </c>
      <c r="V252" s="12"/>
      <c r="W252" s="12"/>
      <c r="Y252" s="10">
        <f t="shared" si="41"/>
        <v>7</v>
      </c>
    </row>
    <row r="253" spans="1:25" ht="12.75">
      <c r="A253">
        <f t="shared" si="34"/>
        <v>238</v>
      </c>
      <c r="C253">
        <f t="shared" si="44"/>
        <v>20</v>
      </c>
      <c r="D253" s="4"/>
      <c r="E253" s="5">
        <f t="shared" si="35"/>
        <v>44805</v>
      </c>
      <c r="G253" s="12">
        <f t="shared" si="36"/>
        <v>798.3629942150191</v>
      </c>
      <c r="H253" s="12"/>
      <c r="I253" s="12">
        <f t="shared" si="37"/>
        <v>407.97231493657205</v>
      </c>
      <c r="J253" s="12"/>
      <c r="K253" s="12">
        <f t="shared" si="38"/>
        <v>390.390679278447</v>
      </c>
      <c r="L253" s="12"/>
      <c r="M253" s="12"/>
      <c r="N253" s="12"/>
      <c r="O253" s="12">
        <f t="shared" si="39"/>
        <v>69547.72045270534</v>
      </c>
      <c r="P253" s="12"/>
      <c r="Q253" s="12">
        <f t="shared" si="40"/>
        <v>116.23970898727943</v>
      </c>
      <c r="R253" s="12"/>
      <c r="S253" s="12">
        <f t="shared" si="42"/>
        <v>671.5327116340825</v>
      </c>
      <c r="T253" s="12"/>
      <c r="U253" s="12">
        <f t="shared" si="43"/>
        <v>1586.135414836381</v>
      </c>
      <c r="V253" s="12"/>
      <c r="W253" s="12"/>
      <c r="Y253" s="10">
        <f t="shared" si="41"/>
        <v>8</v>
      </c>
    </row>
    <row r="254" spans="1:25" ht="12.75">
      <c r="A254">
        <f t="shared" si="34"/>
        <v>239</v>
      </c>
      <c r="C254">
        <f t="shared" si="44"/>
        <v>20</v>
      </c>
      <c r="D254" s="4"/>
      <c r="E254" s="5">
        <f t="shared" si="35"/>
        <v>44835</v>
      </c>
      <c r="G254" s="12">
        <f t="shared" si="36"/>
        <v>798.3629942150191</v>
      </c>
      <c r="H254" s="12"/>
      <c r="I254" s="12">
        <f t="shared" si="37"/>
        <v>405.6950359741145</v>
      </c>
      <c r="J254" s="12"/>
      <c r="K254" s="12">
        <f t="shared" si="38"/>
        <v>392.66795824090457</v>
      </c>
      <c r="L254" s="12"/>
      <c r="M254" s="12"/>
      <c r="N254" s="12"/>
      <c r="O254" s="12">
        <f t="shared" si="39"/>
        <v>69155.05249446444</v>
      </c>
      <c r="P254" s="12"/>
      <c r="Q254" s="12">
        <f t="shared" si="40"/>
        <v>116.23970898727943</v>
      </c>
      <c r="R254" s="12"/>
      <c r="S254" s="12">
        <f t="shared" si="42"/>
        <v>671.5327116340825</v>
      </c>
      <c r="T254" s="12"/>
      <c r="U254" s="12">
        <f t="shared" si="43"/>
        <v>1586.135414836381</v>
      </c>
      <c r="V254" s="12"/>
      <c r="W254" s="12"/>
      <c r="Y254" s="10">
        <f t="shared" si="41"/>
        <v>9</v>
      </c>
    </row>
    <row r="255" spans="1:25" ht="12.75">
      <c r="A255">
        <f t="shared" si="34"/>
        <v>240</v>
      </c>
      <c r="C255">
        <f t="shared" si="44"/>
        <v>20</v>
      </c>
      <c r="D255" s="4"/>
      <c r="E255" s="5">
        <f t="shared" si="35"/>
        <v>44866</v>
      </c>
      <c r="G255" s="12">
        <f t="shared" si="36"/>
        <v>798.3629942150191</v>
      </c>
      <c r="H255" s="12"/>
      <c r="I255" s="12">
        <f t="shared" si="37"/>
        <v>403.40447288437593</v>
      </c>
      <c r="J255" s="12"/>
      <c r="K255" s="12">
        <f t="shared" si="38"/>
        <v>394.9585213306431</v>
      </c>
      <c r="L255" s="12"/>
      <c r="M255" s="12"/>
      <c r="N255" s="12"/>
      <c r="O255" s="12">
        <f t="shared" si="39"/>
        <v>68760.0939731338</v>
      </c>
      <c r="P255" s="12"/>
      <c r="Q255" s="12">
        <f t="shared" si="40"/>
        <v>116.23970898727943</v>
      </c>
      <c r="R255" s="12"/>
      <c r="S255" s="12">
        <f t="shared" si="42"/>
        <v>671.5327116340825</v>
      </c>
      <c r="T255" s="12"/>
      <c r="U255" s="12">
        <f t="shared" si="43"/>
        <v>1586.135414836381</v>
      </c>
      <c r="V255" s="12"/>
      <c r="W255" s="12"/>
      <c r="Y255" s="10">
        <f t="shared" si="41"/>
        <v>10</v>
      </c>
    </row>
    <row r="256" spans="1:25" ht="12.75">
      <c r="A256">
        <f t="shared" si="34"/>
        <v>241</v>
      </c>
      <c r="C256">
        <f t="shared" si="44"/>
        <v>21</v>
      </c>
      <c r="D256" s="4"/>
      <c r="E256" s="5">
        <f t="shared" si="35"/>
        <v>44896</v>
      </c>
      <c r="G256" s="12">
        <f t="shared" si="36"/>
        <v>798.3629942150191</v>
      </c>
      <c r="H256" s="12"/>
      <c r="I256" s="12">
        <f t="shared" si="37"/>
        <v>401.10054817661387</v>
      </c>
      <c r="J256" s="12"/>
      <c r="K256" s="12">
        <f t="shared" si="38"/>
        <v>397.2624460384052</v>
      </c>
      <c r="L256" s="12"/>
      <c r="M256" s="12"/>
      <c r="N256" s="12"/>
      <c r="O256" s="12">
        <f t="shared" si="39"/>
        <v>68362.83152709539</v>
      </c>
      <c r="P256" s="12"/>
      <c r="Q256" s="12">
        <f t="shared" si="40"/>
        <v>122.0516944366434</v>
      </c>
      <c r="R256" s="12"/>
      <c r="S256" s="12">
        <f t="shared" si="42"/>
        <v>712.4290537725982</v>
      </c>
      <c r="T256" s="12"/>
      <c r="U256" s="12">
        <f t="shared" si="43"/>
        <v>1632.8437424242607</v>
      </c>
      <c r="V256" s="12"/>
      <c r="W256" s="12"/>
      <c r="Y256" s="10">
        <f t="shared" si="41"/>
        <v>11</v>
      </c>
    </row>
    <row r="257" spans="1:25" ht="12.75">
      <c r="A257">
        <f t="shared" si="34"/>
        <v>242</v>
      </c>
      <c r="C257">
        <f t="shared" si="44"/>
        <v>21</v>
      </c>
      <c r="D257" s="4"/>
      <c r="E257" s="5">
        <f t="shared" si="35"/>
        <v>44927</v>
      </c>
      <c r="G257" s="12">
        <f t="shared" si="36"/>
        <v>798.3629942150191</v>
      </c>
      <c r="H257" s="12"/>
      <c r="I257" s="12">
        <f t="shared" si="37"/>
        <v>398.78318390805646</v>
      </c>
      <c r="J257" s="12"/>
      <c r="K257" s="12">
        <f t="shared" si="38"/>
        <v>399.5798103069626</v>
      </c>
      <c r="L257" s="12"/>
      <c r="M257" s="12"/>
      <c r="N257" s="12"/>
      <c r="O257" s="12">
        <f t="shared" si="39"/>
        <v>67963.25171678842</v>
      </c>
      <c r="P257" s="12"/>
      <c r="Q257" s="12">
        <f t="shared" si="40"/>
        <v>122.0516944366434</v>
      </c>
      <c r="R257" s="12"/>
      <c r="S257" s="12">
        <f t="shared" si="42"/>
        <v>712.4290537725982</v>
      </c>
      <c r="T257" s="12"/>
      <c r="U257" s="12">
        <f t="shared" si="43"/>
        <v>1632.8437424242607</v>
      </c>
      <c r="V257" s="12"/>
      <c r="W257" s="12"/>
      <c r="Y257" s="10">
        <f t="shared" si="41"/>
        <v>12</v>
      </c>
    </row>
    <row r="258" spans="1:25" ht="12.75">
      <c r="A258">
        <f t="shared" si="34"/>
        <v>243</v>
      </c>
      <c r="C258">
        <f t="shared" si="44"/>
        <v>21</v>
      </c>
      <c r="D258" s="4"/>
      <c r="E258" s="5">
        <f t="shared" si="35"/>
        <v>44958</v>
      </c>
      <c r="G258" s="12">
        <f t="shared" si="36"/>
        <v>798.3629942150191</v>
      </c>
      <c r="H258" s="12"/>
      <c r="I258" s="12">
        <f t="shared" si="37"/>
        <v>396.4523016812658</v>
      </c>
      <c r="J258" s="12"/>
      <c r="K258" s="12">
        <f t="shared" si="38"/>
        <v>401.91069253375326</v>
      </c>
      <c r="L258" s="12"/>
      <c r="M258" s="12"/>
      <c r="N258" s="12"/>
      <c r="O258" s="12">
        <f t="shared" si="39"/>
        <v>67561.34102425467</v>
      </c>
      <c r="P258" s="12"/>
      <c r="Q258" s="12">
        <f t="shared" si="40"/>
        <v>122.0516944366434</v>
      </c>
      <c r="R258" s="12"/>
      <c r="S258" s="12">
        <f t="shared" si="42"/>
        <v>712.4290537725982</v>
      </c>
      <c r="T258" s="12"/>
      <c r="U258" s="12">
        <f t="shared" si="43"/>
        <v>1632.8437424242607</v>
      </c>
      <c r="V258" s="12"/>
      <c r="W258" s="12"/>
      <c r="Y258" s="10">
        <f t="shared" si="41"/>
        <v>1</v>
      </c>
    </row>
    <row r="259" spans="1:25" ht="12.75">
      <c r="A259">
        <f t="shared" si="34"/>
        <v>244</v>
      </c>
      <c r="C259">
        <f t="shared" si="44"/>
        <v>21</v>
      </c>
      <c r="D259" s="4"/>
      <c r="E259" s="5">
        <f t="shared" si="35"/>
        <v>44986</v>
      </c>
      <c r="G259" s="12">
        <f t="shared" si="36"/>
        <v>798.3629942150191</v>
      </c>
      <c r="H259" s="12"/>
      <c r="I259" s="12">
        <f t="shared" si="37"/>
        <v>394.1078226414856</v>
      </c>
      <c r="J259" s="12"/>
      <c r="K259" s="12">
        <f t="shared" si="38"/>
        <v>404.25517157353346</v>
      </c>
      <c r="L259" s="12"/>
      <c r="M259" s="12"/>
      <c r="N259" s="12"/>
      <c r="O259" s="12">
        <f t="shared" si="39"/>
        <v>67157.08585268114</v>
      </c>
      <c r="P259" s="12"/>
      <c r="Q259" s="12">
        <f t="shared" si="40"/>
        <v>122.0516944366434</v>
      </c>
      <c r="R259" s="12"/>
      <c r="S259" s="12">
        <f t="shared" si="42"/>
        <v>712.4290537725982</v>
      </c>
      <c r="T259" s="12"/>
      <c r="U259" s="12">
        <f t="shared" si="43"/>
        <v>1632.8437424242607</v>
      </c>
      <c r="V259" s="12"/>
      <c r="W259" s="12"/>
      <c r="Y259" s="10">
        <f t="shared" si="41"/>
        <v>2</v>
      </c>
    </row>
    <row r="260" spans="1:25" ht="12.75">
      <c r="A260">
        <f t="shared" si="34"/>
        <v>245</v>
      </c>
      <c r="C260">
        <f t="shared" si="44"/>
        <v>21</v>
      </c>
      <c r="D260" s="4"/>
      <c r="E260" s="5">
        <f t="shared" si="35"/>
        <v>45017</v>
      </c>
      <c r="G260" s="12">
        <f t="shared" si="36"/>
        <v>798.3629942150191</v>
      </c>
      <c r="H260" s="12"/>
      <c r="I260" s="12">
        <f t="shared" si="37"/>
        <v>391.7496674739733</v>
      </c>
      <c r="J260" s="12"/>
      <c r="K260" s="12">
        <f t="shared" si="38"/>
        <v>406.61332674104574</v>
      </c>
      <c r="L260" s="12"/>
      <c r="M260" s="12"/>
      <c r="N260" s="12"/>
      <c r="O260" s="12">
        <f t="shared" si="39"/>
        <v>66750.47252594009</v>
      </c>
      <c r="P260" s="12"/>
      <c r="Q260" s="12">
        <f t="shared" si="40"/>
        <v>122.0516944366434</v>
      </c>
      <c r="R260" s="12"/>
      <c r="S260" s="12">
        <f t="shared" si="42"/>
        <v>712.4290537725982</v>
      </c>
      <c r="T260" s="12"/>
      <c r="U260" s="12">
        <f t="shared" si="43"/>
        <v>1632.8437424242607</v>
      </c>
      <c r="V260" s="12"/>
      <c r="W260" s="12"/>
      <c r="Y260" s="10">
        <f t="shared" si="41"/>
        <v>3</v>
      </c>
    </row>
    <row r="261" spans="1:25" ht="12.75">
      <c r="A261">
        <f t="shared" si="34"/>
        <v>246</v>
      </c>
      <c r="C261">
        <f t="shared" si="44"/>
        <v>21</v>
      </c>
      <c r="D261" s="4"/>
      <c r="E261" s="5">
        <f t="shared" si="35"/>
        <v>45047</v>
      </c>
      <c r="G261" s="12">
        <f t="shared" si="36"/>
        <v>798.3629942150191</v>
      </c>
      <c r="H261" s="12"/>
      <c r="I261" s="12">
        <f t="shared" si="37"/>
        <v>389.3777564013172</v>
      </c>
      <c r="J261" s="12"/>
      <c r="K261" s="12">
        <f t="shared" si="38"/>
        <v>408.9852378137019</v>
      </c>
      <c r="L261" s="12"/>
      <c r="M261" s="12"/>
      <c r="N261" s="12"/>
      <c r="O261" s="12">
        <f t="shared" si="39"/>
        <v>66341.48728812639</v>
      </c>
      <c r="P261" s="12"/>
      <c r="Q261" s="12">
        <f t="shared" si="40"/>
        <v>122.0516944366434</v>
      </c>
      <c r="R261" s="12"/>
      <c r="S261" s="12">
        <f t="shared" si="42"/>
        <v>712.4290537725982</v>
      </c>
      <c r="T261" s="12"/>
      <c r="U261" s="12">
        <f t="shared" si="43"/>
        <v>1632.8437424242607</v>
      </c>
      <c r="V261" s="12"/>
      <c r="W261" s="12"/>
      <c r="Y261" s="10">
        <f t="shared" si="41"/>
        <v>4</v>
      </c>
    </row>
    <row r="262" spans="1:25" ht="12.75">
      <c r="A262">
        <f t="shared" si="34"/>
        <v>247</v>
      </c>
      <c r="C262">
        <f t="shared" si="44"/>
        <v>21</v>
      </c>
      <c r="D262" s="4"/>
      <c r="E262" s="5">
        <f t="shared" si="35"/>
        <v>45078</v>
      </c>
      <c r="G262" s="12">
        <f t="shared" si="36"/>
        <v>798.3629942150191</v>
      </c>
      <c r="H262" s="12"/>
      <c r="I262" s="12">
        <f t="shared" si="37"/>
        <v>386.9920091807373</v>
      </c>
      <c r="J262" s="12"/>
      <c r="K262" s="12">
        <f t="shared" si="38"/>
        <v>411.3709850342818</v>
      </c>
      <c r="L262" s="12"/>
      <c r="M262" s="12"/>
      <c r="N262" s="12"/>
      <c r="O262" s="12">
        <f t="shared" si="39"/>
        <v>65930.1163030921</v>
      </c>
      <c r="P262" s="12"/>
      <c r="Q262" s="12">
        <f t="shared" si="40"/>
        <v>122.0516944366434</v>
      </c>
      <c r="R262" s="12"/>
      <c r="S262" s="12">
        <f t="shared" si="42"/>
        <v>712.4290537725982</v>
      </c>
      <c r="T262" s="12"/>
      <c r="U262" s="12">
        <f t="shared" si="43"/>
        <v>1632.8437424242607</v>
      </c>
      <c r="V262" s="12"/>
      <c r="W262" s="12"/>
      <c r="Y262" s="10">
        <f t="shared" si="41"/>
        <v>5</v>
      </c>
    </row>
    <row r="263" spans="1:25" ht="12.75">
      <c r="A263">
        <f t="shared" si="34"/>
        <v>248</v>
      </c>
      <c r="C263">
        <f t="shared" si="44"/>
        <v>21</v>
      </c>
      <c r="D263" s="4"/>
      <c r="E263" s="5">
        <f t="shared" si="35"/>
        <v>45108</v>
      </c>
      <c r="G263" s="12">
        <f t="shared" si="36"/>
        <v>798.3629942150191</v>
      </c>
      <c r="H263" s="12"/>
      <c r="I263" s="12">
        <f t="shared" si="37"/>
        <v>384.5923451013706</v>
      </c>
      <c r="J263" s="12"/>
      <c r="K263" s="12">
        <f t="shared" si="38"/>
        <v>413.77064911364846</v>
      </c>
      <c r="L263" s="12"/>
      <c r="M263" s="12"/>
      <c r="N263" s="12"/>
      <c r="O263" s="12">
        <f t="shared" si="39"/>
        <v>65516.34565397845</v>
      </c>
      <c r="P263" s="12"/>
      <c r="Q263" s="12">
        <f t="shared" si="40"/>
        <v>122.0516944366434</v>
      </c>
      <c r="R263" s="12"/>
      <c r="S263" s="12">
        <f t="shared" si="42"/>
        <v>712.4290537725982</v>
      </c>
      <c r="T263" s="12"/>
      <c r="U263" s="12">
        <f t="shared" si="43"/>
        <v>1632.8437424242607</v>
      </c>
      <c r="V263" s="12"/>
      <c r="W263" s="12"/>
      <c r="Y263" s="10">
        <f t="shared" si="41"/>
        <v>6</v>
      </c>
    </row>
    <row r="264" spans="1:25" ht="12.75">
      <c r="A264">
        <f t="shared" si="34"/>
        <v>249</v>
      </c>
      <c r="C264">
        <f t="shared" si="44"/>
        <v>21</v>
      </c>
      <c r="D264" s="4"/>
      <c r="E264" s="5">
        <f t="shared" si="35"/>
        <v>45139</v>
      </c>
      <c r="G264" s="12">
        <f t="shared" si="36"/>
        <v>798.3629942150191</v>
      </c>
      <c r="H264" s="12"/>
      <c r="I264" s="12">
        <f t="shared" si="37"/>
        <v>382.178682981541</v>
      </c>
      <c r="J264" s="12"/>
      <c r="K264" s="12">
        <f t="shared" si="38"/>
        <v>416.18431123347807</v>
      </c>
      <c r="L264" s="12"/>
      <c r="M264" s="12"/>
      <c r="N264" s="12"/>
      <c r="O264" s="12">
        <f t="shared" si="39"/>
        <v>65100.16134274498</v>
      </c>
      <c r="P264" s="12"/>
      <c r="Q264" s="12">
        <f t="shared" si="40"/>
        <v>122.0516944366434</v>
      </c>
      <c r="R264" s="12"/>
      <c r="S264" s="12">
        <f t="shared" si="42"/>
        <v>712.4290537725982</v>
      </c>
      <c r="T264" s="12"/>
      <c r="U264" s="12">
        <f t="shared" si="43"/>
        <v>1632.8437424242607</v>
      </c>
      <c r="V264" s="12"/>
      <c r="W264" s="12"/>
      <c r="Y264" s="10">
        <f t="shared" si="41"/>
        <v>7</v>
      </c>
    </row>
    <row r="265" spans="1:25" ht="12.75">
      <c r="A265">
        <f t="shared" si="34"/>
        <v>250</v>
      </c>
      <c r="C265">
        <f t="shared" si="44"/>
        <v>21</v>
      </c>
      <c r="D265" s="4"/>
      <c r="E265" s="5">
        <f t="shared" si="35"/>
        <v>45170</v>
      </c>
      <c r="G265" s="12">
        <f t="shared" si="36"/>
        <v>798.3629942150191</v>
      </c>
      <c r="H265" s="12"/>
      <c r="I265" s="12">
        <f t="shared" si="37"/>
        <v>379.7509411660124</v>
      </c>
      <c r="J265" s="12"/>
      <c r="K265" s="12">
        <f t="shared" si="38"/>
        <v>418.61205304900665</v>
      </c>
      <c r="L265" s="12"/>
      <c r="M265" s="12"/>
      <c r="N265" s="12"/>
      <c r="O265" s="12">
        <f t="shared" si="39"/>
        <v>64681.54928969597</v>
      </c>
      <c r="P265" s="12"/>
      <c r="Q265" s="12">
        <f t="shared" si="40"/>
        <v>122.0516944366434</v>
      </c>
      <c r="R265" s="12"/>
      <c r="S265" s="12">
        <f t="shared" si="42"/>
        <v>712.4290537725982</v>
      </c>
      <c r="T265" s="12"/>
      <c r="U265" s="12">
        <f t="shared" si="43"/>
        <v>1632.8437424242607</v>
      </c>
      <c r="V265" s="12"/>
      <c r="W265" s="12"/>
      <c r="Y265" s="10">
        <f t="shared" si="41"/>
        <v>8</v>
      </c>
    </row>
    <row r="266" spans="1:25" ht="12.75">
      <c r="A266">
        <f t="shared" si="34"/>
        <v>251</v>
      </c>
      <c r="C266">
        <f t="shared" si="44"/>
        <v>21</v>
      </c>
      <c r="D266" s="4"/>
      <c r="E266" s="5">
        <f t="shared" si="35"/>
        <v>45200</v>
      </c>
      <c r="G266" s="12">
        <f t="shared" si="36"/>
        <v>798.3629942150191</v>
      </c>
      <c r="H266" s="12"/>
      <c r="I266" s="12">
        <f t="shared" si="37"/>
        <v>377.3090375232265</v>
      </c>
      <c r="J266" s="12"/>
      <c r="K266" s="12">
        <f t="shared" si="38"/>
        <v>421.05395669179256</v>
      </c>
      <c r="L266" s="12"/>
      <c r="M266" s="12"/>
      <c r="N266" s="12"/>
      <c r="O266" s="12">
        <f t="shared" si="39"/>
        <v>64260.495333004175</v>
      </c>
      <c r="P266" s="12"/>
      <c r="Q266" s="12">
        <f t="shared" si="40"/>
        <v>122.0516944366434</v>
      </c>
      <c r="R266" s="12"/>
      <c r="S266" s="12">
        <f t="shared" si="42"/>
        <v>712.4290537725982</v>
      </c>
      <c r="T266" s="12"/>
      <c r="U266" s="12">
        <f t="shared" si="43"/>
        <v>1632.8437424242607</v>
      </c>
      <c r="V266" s="12"/>
      <c r="W266" s="12"/>
      <c r="Y266" s="10">
        <f t="shared" si="41"/>
        <v>9</v>
      </c>
    </row>
    <row r="267" spans="1:25" ht="12.75">
      <c r="A267">
        <f t="shared" si="34"/>
        <v>252</v>
      </c>
      <c r="C267">
        <f t="shared" si="44"/>
        <v>21</v>
      </c>
      <c r="D267" s="4"/>
      <c r="E267" s="5">
        <f t="shared" si="35"/>
        <v>45231</v>
      </c>
      <c r="G267" s="12">
        <f t="shared" si="36"/>
        <v>798.3629942150191</v>
      </c>
      <c r="H267" s="12"/>
      <c r="I267" s="12">
        <f t="shared" si="37"/>
        <v>374.8528894425244</v>
      </c>
      <c r="J267" s="12"/>
      <c r="K267" s="12">
        <f t="shared" si="38"/>
        <v>423.5101047724947</v>
      </c>
      <c r="L267" s="12"/>
      <c r="M267" s="12"/>
      <c r="N267" s="12"/>
      <c r="O267" s="12">
        <f t="shared" si="39"/>
        <v>63836.98522823168</v>
      </c>
      <c r="P267" s="12"/>
      <c r="Q267" s="12">
        <f t="shared" si="40"/>
        <v>122.0516944366434</v>
      </c>
      <c r="R267" s="12"/>
      <c r="S267" s="12">
        <f t="shared" si="42"/>
        <v>712.4290537725982</v>
      </c>
      <c r="T267" s="12"/>
      <c r="U267" s="12">
        <f t="shared" si="43"/>
        <v>1632.8437424242607</v>
      </c>
      <c r="V267" s="12"/>
      <c r="W267" s="12"/>
      <c r="Y267" s="10">
        <f t="shared" si="41"/>
        <v>10</v>
      </c>
    </row>
    <row r="268" spans="1:25" ht="12.75">
      <c r="A268">
        <f t="shared" si="34"/>
        <v>253</v>
      </c>
      <c r="C268">
        <f t="shared" si="44"/>
        <v>22</v>
      </c>
      <c r="D268" s="4"/>
      <c r="E268" s="5">
        <f t="shared" si="35"/>
        <v>45261</v>
      </c>
      <c r="G268" s="12">
        <f t="shared" si="36"/>
        <v>798.3629942150191</v>
      </c>
      <c r="H268" s="12"/>
      <c r="I268" s="12">
        <f t="shared" si="37"/>
        <v>372.38241383135147</v>
      </c>
      <c r="J268" s="12"/>
      <c r="K268" s="12">
        <f t="shared" si="38"/>
        <v>425.9805803836676</v>
      </c>
      <c r="L268" s="12"/>
      <c r="M268" s="12"/>
      <c r="N268" s="12"/>
      <c r="O268" s="12">
        <f t="shared" si="39"/>
        <v>63411.004647848014</v>
      </c>
      <c r="P268" s="12"/>
      <c r="Q268" s="12">
        <f t="shared" si="40"/>
        <v>128.1542791584756</v>
      </c>
      <c r="R268" s="12"/>
      <c r="S268" s="12">
        <f t="shared" si="42"/>
        <v>755.8159831473496</v>
      </c>
      <c r="T268" s="12"/>
      <c r="U268" s="12">
        <f t="shared" si="43"/>
        <v>1682.3332565208443</v>
      </c>
      <c r="V268" s="12"/>
      <c r="W268" s="12"/>
      <c r="Y268" s="10">
        <f t="shared" si="41"/>
        <v>11</v>
      </c>
    </row>
    <row r="269" spans="1:25" ht="12.75">
      <c r="A269">
        <f t="shared" si="34"/>
        <v>254</v>
      </c>
      <c r="C269">
        <f t="shared" si="44"/>
        <v>22</v>
      </c>
      <c r="D269" s="4"/>
      <c r="E269" s="5">
        <f t="shared" si="35"/>
        <v>45292</v>
      </c>
      <c r="G269" s="12">
        <f t="shared" si="36"/>
        <v>798.3629942150191</v>
      </c>
      <c r="H269" s="12"/>
      <c r="I269" s="12">
        <f t="shared" si="37"/>
        <v>369.89752711244677</v>
      </c>
      <c r="J269" s="12"/>
      <c r="K269" s="12">
        <f t="shared" si="38"/>
        <v>428.4654671025723</v>
      </c>
      <c r="L269" s="12"/>
      <c r="M269" s="12"/>
      <c r="N269" s="12"/>
      <c r="O269" s="12">
        <f t="shared" si="39"/>
        <v>62982.53918074544</v>
      </c>
      <c r="P269" s="12"/>
      <c r="Q269" s="12">
        <f t="shared" si="40"/>
        <v>128.1542791584756</v>
      </c>
      <c r="R269" s="12"/>
      <c r="S269" s="12">
        <f t="shared" si="42"/>
        <v>755.8159831473496</v>
      </c>
      <c r="T269" s="12"/>
      <c r="U269" s="12">
        <f t="shared" si="43"/>
        <v>1682.3332565208443</v>
      </c>
      <c r="V269" s="12"/>
      <c r="W269" s="12"/>
      <c r="Y269" s="10">
        <f t="shared" si="41"/>
        <v>12</v>
      </c>
    </row>
    <row r="270" spans="1:25" ht="12.75">
      <c r="A270">
        <f t="shared" si="34"/>
        <v>255</v>
      </c>
      <c r="C270">
        <f t="shared" si="44"/>
        <v>22</v>
      </c>
      <c r="D270" s="4"/>
      <c r="E270" s="5">
        <f t="shared" si="35"/>
        <v>45323</v>
      </c>
      <c r="G270" s="12">
        <f t="shared" si="36"/>
        <v>798.3629942150191</v>
      </c>
      <c r="H270" s="12"/>
      <c r="I270" s="12">
        <f t="shared" si="37"/>
        <v>367.3981452210151</v>
      </c>
      <c r="J270" s="12"/>
      <c r="K270" s="12">
        <f t="shared" si="38"/>
        <v>430.96484899400394</v>
      </c>
      <c r="L270" s="12"/>
      <c r="M270" s="12"/>
      <c r="N270" s="12"/>
      <c r="O270" s="12">
        <f t="shared" si="39"/>
        <v>62551.57433175144</v>
      </c>
      <c r="P270" s="12"/>
      <c r="Q270" s="12">
        <f t="shared" si="40"/>
        <v>128.1542791584756</v>
      </c>
      <c r="R270" s="12"/>
      <c r="S270" s="12">
        <f t="shared" si="42"/>
        <v>755.8159831473496</v>
      </c>
      <c r="T270" s="12"/>
      <c r="U270" s="12">
        <f t="shared" si="43"/>
        <v>1682.3332565208443</v>
      </c>
      <c r="V270" s="12"/>
      <c r="W270" s="12"/>
      <c r="Y270" s="10">
        <f t="shared" si="41"/>
        <v>1</v>
      </c>
    </row>
    <row r="271" spans="1:25" ht="12.75">
      <c r="A271">
        <f t="shared" si="34"/>
        <v>256</v>
      </c>
      <c r="C271">
        <f t="shared" si="44"/>
        <v>22</v>
      </c>
      <c r="D271" s="4"/>
      <c r="E271" s="5">
        <f t="shared" si="35"/>
        <v>45352</v>
      </c>
      <c r="G271" s="12">
        <f t="shared" si="36"/>
        <v>798.3629942150191</v>
      </c>
      <c r="H271" s="12"/>
      <c r="I271" s="12">
        <f t="shared" si="37"/>
        <v>364.8841836018834</v>
      </c>
      <c r="J271" s="12"/>
      <c r="K271" s="12">
        <f t="shared" si="38"/>
        <v>433.47881061313564</v>
      </c>
      <c r="L271" s="12"/>
      <c r="M271" s="12"/>
      <c r="N271" s="12"/>
      <c r="O271" s="12">
        <f t="shared" si="39"/>
        <v>62118.095521138304</v>
      </c>
      <c r="P271" s="12"/>
      <c r="Q271" s="12">
        <f t="shared" si="40"/>
        <v>128.1542791584756</v>
      </c>
      <c r="R271" s="12"/>
      <c r="S271" s="12">
        <f t="shared" si="42"/>
        <v>755.8159831473496</v>
      </c>
      <c r="T271" s="12"/>
      <c r="U271" s="12">
        <f t="shared" si="43"/>
        <v>1682.3332565208443</v>
      </c>
      <c r="V271" s="12"/>
      <c r="W271" s="12"/>
      <c r="Y271" s="10">
        <f t="shared" si="41"/>
        <v>2</v>
      </c>
    </row>
    <row r="272" spans="1:25" ht="12.75">
      <c r="A272">
        <f aca="true" t="shared" si="45" ref="A272:A335">IF(OR(A271&gt;$K$4*12,A271=$K$4*12),"",A271+1)</f>
        <v>257</v>
      </c>
      <c r="C272">
        <f t="shared" si="44"/>
        <v>22</v>
      </c>
      <c r="D272" s="4"/>
      <c r="E272" s="5">
        <f aca="true" t="shared" si="46" ref="E272:E335">IF(A272="","",DATE(IF(MONTH(E271)=12,(YEAR(E271))+1,(YEAR(E271))),IF(MONTH(E271)=12,1,MONTH(E271)+1),DAY(E271)))</f>
        <v>45383</v>
      </c>
      <c r="G272" s="12">
        <f aca="true" t="shared" si="47" ref="G272:G335">IF(A272="","",$K$3)</f>
        <v>798.3629942150191</v>
      </c>
      <c r="H272" s="12"/>
      <c r="I272" s="12">
        <f aca="true" t="shared" si="48" ref="I272:I335">IF(A272="","",IPMT($K$2/12,1,$K$4,-O271))</f>
        <v>362.3555572066401</v>
      </c>
      <c r="J272" s="12"/>
      <c r="K272" s="12">
        <f aca="true" t="shared" si="49" ref="K272:K335">IF(A272="","",G272-I272)</f>
        <v>436.00743700837893</v>
      </c>
      <c r="L272" s="12"/>
      <c r="M272" s="12"/>
      <c r="N272" s="12"/>
      <c r="O272" s="12">
        <f aca="true" t="shared" si="50" ref="O272:O335">IF(A272="","",(O271-M272-K272))</f>
        <v>61682.08808412992</v>
      </c>
      <c r="P272" s="12"/>
      <c r="Q272" s="12">
        <f aca="true" t="shared" si="51" ref="Q272:Q335">IF(A272="","",VLOOKUP(C272,Insurance,3))</f>
        <v>128.1542791584756</v>
      </c>
      <c r="R272" s="12"/>
      <c r="S272" s="12">
        <f t="shared" si="42"/>
        <v>755.8159831473496</v>
      </c>
      <c r="T272" s="12"/>
      <c r="U272" s="12">
        <f t="shared" si="43"/>
        <v>1682.3332565208443</v>
      </c>
      <c r="V272" s="12"/>
      <c r="W272" s="12"/>
      <c r="Y272" s="10">
        <f aca="true" t="shared" si="52" ref="Y272:Y335">IF(Y271=12,1,Y271+1)</f>
        <v>3</v>
      </c>
    </row>
    <row r="273" spans="1:25" ht="12.75">
      <c r="A273">
        <f t="shared" si="45"/>
        <v>258</v>
      </c>
      <c r="C273">
        <f t="shared" si="44"/>
        <v>22</v>
      </c>
      <c r="D273" s="4"/>
      <c r="E273" s="5">
        <f t="shared" si="46"/>
        <v>45413</v>
      </c>
      <c r="G273" s="12">
        <f t="shared" si="47"/>
        <v>798.3629942150191</v>
      </c>
      <c r="H273" s="12"/>
      <c r="I273" s="12">
        <f t="shared" si="48"/>
        <v>359.8121804907579</v>
      </c>
      <c r="J273" s="12"/>
      <c r="K273" s="12">
        <f t="shared" si="49"/>
        <v>438.55081372426116</v>
      </c>
      <c r="L273" s="12"/>
      <c r="M273" s="12"/>
      <c r="N273" s="12"/>
      <c r="O273" s="12">
        <f t="shared" si="50"/>
        <v>61243.537270405664</v>
      </c>
      <c r="P273" s="12"/>
      <c r="Q273" s="12">
        <f t="shared" si="51"/>
        <v>128.1542791584756</v>
      </c>
      <c r="R273" s="12"/>
      <c r="S273" s="12">
        <f aca="true" t="shared" si="53" ref="S273:S336">IF(A273="","",VLOOKUP(C273,Property_Taxes,4))</f>
        <v>755.8159831473496</v>
      </c>
      <c r="T273" s="12"/>
      <c r="U273" s="12">
        <f aca="true" t="shared" si="54" ref="U273:U336">IF(A273="","",(G273+Q273+S273))</f>
        <v>1682.3332565208443</v>
      </c>
      <c r="V273" s="12"/>
      <c r="W273" s="12"/>
      <c r="Y273" s="10">
        <f t="shared" si="52"/>
        <v>4</v>
      </c>
    </row>
    <row r="274" spans="1:25" ht="12.75">
      <c r="A274">
        <f t="shared" si="45"/>
        <v>259</v>
      </c>
      <c r="C274">
        <f t="shared" si="44"/>
        <v>22</v>
      </c>
      <c r="D274" s="4"/>
      <c r="E274" s="5">
        <f t="shared" si="46"/>
        <v>45444</v>
      </c>
      <c r="G274" s="12">
        <f t="shared" si="47"/>
        <v>798.3629942150191</v>
      </c>
      <c r="H274" s="12"/>
      <c r="I274" s="12">
        <f t="shared" si="48"/>
        <v>357.2539674106997</v>
      </c>
      <c r="J274" s="12"/>
      <c r="K274" s="12">
        <f t="shared" si="49"/>
        <v>441.10902680431934</v>
      </c>
      <c r="L274" s="12"/>
      <c r="M274" s="12"/>
      <c r="N274" s="12"/>
      <c r="O274" s="12">
        <f t="shared" si="50"/>
        <v>60802.428243601345</v>
      </c>
      <c r="P274" s="12"/>
      <c r="Q274" s="12">
        <f t="shared" si="51"/>
        <v>128.1542791584756</v>
      </c>
      <c r="R274" s="12"/>
      <c r="S274" s="12">
        <f t="shared" si="53"/>
        <v>755.8159831473496</v>
      </c>
      <c r="T274" s="12"/>
      <c r="U274" s="12">
        <f t="shared" si="54"/>
        <v>1682.3332565208443</v>
      </c>
      <c r="V274" s="12"/>
      <c r="W274" s="12"/>
      <c r="Y274" s="10">
        <f t="shared" si="52"/>
        <v>5</v>
      </c>
    </row>
    <row r="275" spans="1:25" ht="12.75">
      <c r="A275">
        <f t="shared" si="45"/>
        <v>260</v>
      </c>
      <c r="C275">
        <f t="shared" si="44"/>
        <v>22</v>
      </c>
      <c r="D275" s="4"/>
      <c r="E275" s="5">
        <f t="shared" si="46"/>
        <v>45474</v>
      </c>
      <c r="G275" s="12">
        <f t="shared" si="47"/>
        <v>798.3629942150191</v>
      </c>
      <c r="H275" s="12"/>
      <c r="I275" s="12">
        <f t="shared" si="48"/>
        <v>354.68083142100784</v>
      </c>
      <c r="J275" s="12"/>
      <c r="K275" s="12">
        <f t="shared" si="49"/>
        <v>443.6821627940112</v>
      </c>
      <c r="L275" s="12"/>
      <c r="M275" s="12"/>
      <c r="N275" s="12"/>
      <c r="O275" s="12">
        <f t="shared" si="50"/>
        <v>60358.74608080734</v>
      </c>
      <c r="P275" s="12"/>
      <c r="Q275" s="12">
        <f t="shared" si="51"/>
        <v>128.1542791584756</v>
      </c>
      <c r="R275" s="12"/>
      <c r="S275" s="12">
        <f t="shared" si="53"/>
        <v>755.8159831473496</v>
      </c>
      <c r="T275" s="12"/>
      <c r="U275" s="12">
        <f t="shared" si="54"/>
        <v>1682.3332565208443</v>
      </c>
      <c r="V275" s="12"/>
      <c r="W275" s="12"/>
      <c r="Y275" s="10">
        <f t="shared" si="52"/>
        <v>6</v>
      </c>
    </row>
    <row r="276" spans="1:25" ht="12.75">
      <c r="A276">
        <f t="shared" si="45"/>
        <v>261</v>
      </c>
      <c r="C276">
        <f t="shared" si="44"/>
        <v>22</v>
      </c>
      <c r="D276" s="4"/>
      <c r="E276" s="5">
        <f t="shared" si="46"/>
        <v>45505</v>
      </c>
      <c r="G276" s="12">
        <f t="shared" si="47"/>
        <v>798.3629942150191</v>
      </c>
      <c r="H276" s="12"/>
      <c r="I276" s="12">
        <f t="shared" si="48"/>
        <v>352.09268547137617</v>
      </c>
      <c r="J276" s="12"/>
      <c r="K276" s="12">
        <f t="shared" si="49"/>
        <v>446.2703087436429</v>
      </c>
      <c r="L276" s="12"/>
      <c r="M276" s="12"/>
      <c r="N276" s="12"/>
      <c r="O276" s="12">
        <f t="shared" si="50"/>
        <v>59912.47577206369</v>
      </c>
      <c r="P276" s="12"/>
      <c r="Q276" s="12">
        <f t="shared" si="51"/>
        <v>128.1542791584756</v>
      </c>
      <c r="R276" s="12"/>
      <c r="S276" s="12">
        <f t="shared" si="53"/>
        <v>755.8159831473496</v>
      </c>
      <c r="T276" s="12"/>
      <c r="U276" s="12">
        <f t="shared" si="54"/>
        <v>1682.3332565208443</v>
      </c>
      <c r="V276" s="12"/>
      <c r="W276" s="12"/>
      <c r="Y276" s="10">
        <f t="shared" si="52"/>
        <v>7</v>
      </c>
    </row>
    <row r="277" spans="1:25" ht="12.75">
      <c r="A277">
        <f t="shared" si="45"/>
        <v>262</v>
      </c>
      <c r="C277">
        <f t="shared" si="44"/>
        <v>22</v>
      </c>
      <c r="D277" s="4"/>
      <c r="E277" s="5">
        <f t="shared" si="46"/>
        <v>45536</v>
      </c>
      <c r="G277" s="12">
        <f t="shared" si="47"/>
        <v>798.3629942150191</v>
      </c>
      <c r="H277" s="12"/>
      <c r="I277" s="12">
        <f t="shared" si="48"/>
        <v>349.4894420037049</v>
      </c>
      <c r="J277" s="12"/>
      <c r="K277" s="12">
        <f t="shared" si="49"/>
        <v>448.8735522113142</v>
      </c>
      <c r="L277" s="12"/>
      <c r="M277" s="12"/>
      <c r="N277" s="12"/>
      <c r="O277" s="12">
        <f t="shared" si="50"/>
        <v>59463.60221985238</v>
      </c>
      <c r="P277" s="12"/>
      <c r="Q277" s="12">
        <f t="shared" si="51"/>
        <v>128.1542791584756</v>
      </c>
      <c r="R277" s="12"/>
      <c r="S277" s="12">
        <f t="shared" si="53"/>
        <v>755.8159831473496</v>
      </c>
      <c r="T277" s="12"/>
      <c r="U277" s="12">
        <f t="shared" si="54"/>
        <v>1682.3332565208443</v>
      </c>
      <c r="V277" s="12"/>
      <c r="W277" s="12"/>
      <c r="Y277" s="10">
        <f t="shared" si="52"/>
        <v>8</v>
      </c>
    </row>
    <row r="278" spans="1:25" ht="12.75">
      <c r="A278">
        <f t="shared" si="45"/>
        <v>263</v>
      </c>
      <c r="C278">
        <f t="shared" si="44"/>
        <v>22</v>
      </c>
      <c r="D278" s="4"/>
      <c r="E278" s="5">
        <f t="shared" si="46"/>
        <v>45566</v>
      </c>
      <c r="G278" s="12">
        <f t="shared" si="47"/>
        <v>798.3629942150191</v>
      </c>
      <c r="H278" s="12"/>
      <c r="I278" s="12">
        <f t="shared" si="48"/>
        <v>346.8710129491389</v>
      </c>
      <c r="J278" s="12"/>
      <c r="K278" s="12">
        <f t="shared" si="49"/>
        <v>451.49198126588016</v>
      </c>
      <c r="L278" s="12"/>
      <c r="M278" s="12"/>
      <c r="N278" s="12"/>
      <c r="O278" s="12">
        <f t="shared" si="50"/>
        <v>59012.1102385865</v>
      </c>
      <c r="P278" s="12"/>
      <c r="Q278" s="12">
        <f t="shared" si="51"/>
        <v>128.1542791584756</v>
      </c>
      <c r="R278" s="12"/>
      <c r="S278" s="12">
        <f t="shared" si="53"/>
        <v>755.8159831473496</v>
      </c>
      <c r="T278" s="12"/>
      <c r="U278" s="12">
        <f t="shared" si="54"/>
        <v>1682.3332565208443</v>
      </c>
      <c r="V278" s="12"/>
      <c r="W278" s="12"/>
      <c r="Y278" s="10">
        <f t="shared" si="52"/>
        <v>9</v>
      </c>
    </row>
    <row r="279" spans="1:25" ht="12.75">
      <c r="A279">
        <f t="shared" si="45"/>
        <v>264</v>
      </c>
      <c r="C279">
        <f t="shared" si="44"/>
        <v>22</v>
      </c>
      <c r="D279" s="4"/>
      <c r="E279" s="5">
        <f t="shared" si="46"/>
        <v>45597</v>
      </c>
      <c r="G279" s="12">
        <f t="shared" si="47"/>
        <v>798.3629942150191</v>
      </c>
      <c r="H279" s="12"/>
      <c r="I279" s="12">
        <f t="shared" si="48"/>
        <v>344.2373097250879</v>
      </c>
      <c r="J279" s="12"/>
      <c r="K279" s="12">
        <f t="shared" si="49"/>
        <v>454.12568448993113</v>
      </c>
      <c r="L279" s="12"/>
      <c r="M279" s="12"/>
      <c r="N279" s="12"/>
      <c r="O279" s="12">
        <f t="shared" si="50"/>
        <v>58557.98455409657</v>
      </c>
      <c r="P279" s="12"/>
      <c r="Q279" s="12">
        <f t="shared" si="51"/>
        <v>128.1542791584756</v>
      </c>
      <c r="R279" s="12"/>
      <c r="S279" s="12">
        <f t="shared" si="53"/>
        <v>755.8159831473496</v>
      </c>
      <c r="T279" s="12"/>
      <c r="U279" s="12">
        <f t="shared" si="54"/>
        <v>1682.3332565208443</v>
      </c>
      <c r="V279" s="12"/>
      <c r="W279" s="12"/>
      <c r="Y279" s="10">
        <f t="shared" si="52"/>
        <v>10</v>
      </c>
    </row>
    <row r="280" spans="1:25" ht="12.75">
      <c r="A280">
        <f t="shared" si="45"/>
        <v>265</v>
      </c>
      <c r="C280">
        <f t="shared" si="44"/>
        <v>23</v>
      </c>
      <c r="D280" s="4"/>
      <c r="E280" s="5">
        <f t="shared" si="46"/>
        <v>45627</v>
      </c>
      <c r="G280" s="12">
        <f t="shared" si="47"/>
        <v>798.3629942150191</v>
      </c>
      <c r="H280" s="12"/>
      <c r="I280" s="12">
        <f t="shared" si="48"/>
        <v>341.58824323223</v>
      </c>
      <c r="J280" s="12"/>
      <c r="K280" s="12">
        <f t="shared" si="49"/>
        <v>456.77475098278904</v>
      </c>
      <c r="L280" s="12"/>
      <c r="M280" s="12"/>
      <c r="N280" s="12"/>
      <c r="O280" s="12">
        <f t="shared" si="50"/>
        <v>58101.20980311378</v>
      </c>
      <c r="P280" s="12"/>
      <c r="Q280" s="12">
        <f t="shared" si="51"/>
        <v>134.56199311639935</v>
      </c>
      <c r="R280" s="12"/>
      <c r="S280" s="12">
        <f t="shared" si="53"/>
        <v>801.8451765210233</v>
      </c>
      <c r="T280" s="12"/>
      <c r="U280" s="12">
        <f t="shared" si="54"/>
        <v>1734.7701638524418</v>
      </c>
      <c r="V280" s="12"/>
      <c r="W280" s="12"/>
      <c r="Y280" s="10">
        <f t="shared" si="52"/>
        <v>11</v>
      </c>
    </row>
    <row r="281" spans="1:25" ht="12.75">
      <c r="A281">
        <f t="shared" si="45"/>
        <v>266</v>
      </c>
      <c r="C281">
        <f t="shared" si="44"/>
        <v>23</v>
      </c>
      <c r="D281" s="4"/>
      <c r="E281" s="5">
        <f t="shared" si="46"/>
        <v>45658</v>
      </c>
      <c r="G281" s="12">
        <f t="shared" si="47"/>
        <v>798.3629942150191</v>
      </c>
      <c r="H281" s="12"/>
      <c r="I281" s="12">
        <f t="shared" si="48"/>
        <v>338.9237238514971</v>
      </c>
      <c r="J281" s="12"/>
      <c r="K281" s="12">
        <f t="shared" si="49"/>
        <v>459.439270363522</v>
      </c>
      <c r="L281" s="12"/>
      <c r="M281" s="12"/>
      <c r="N281" s="12"/>
      <c r="O281" s="12">
        <f t="shared" si="50"/>
        <v>57641.770532750255</v>
      </c>
      <c r="P281" s="12"/>
      <c r="Q281" s="12">
        <f t="shared" si="51"/>
        <v>134.56199311639935</v>
      </c>
      <c r="R281" s="12"/>
      <c r="S281" s="12">
        <f t="shared" si="53"/>
        <v>801.8451765210233</v>
      </c>
      <c r="T281" s="12"/>
      <c r="U281" s="12">
        <f t="shared" si="54"/>
        <v>1734.7701638524418</v>
      </c>
      <c r="V281" s="12"/>
      <c r="W281" s="12"/>
      <c r="Y281" s="10">
        <f t="shared" si="52"/>
        <v>12</v>
      </c>
    </row>
    <row r="282" spans="1:25" ht="12.75">
      <c r="A282">
        <f t="shared" si="45"/>
        <v>267</v>
      </c>
      <c r="C282">
        <f t="shared" si="44"/>
        <v>23</v>
      </c>
      <c r="D282" s="4"/>
      <c r="E282" s="5">
        <f t="shared" si="46"/>
        <v>45689</v>
      </c>
      <c r="G282" s="12">
        <f t="shared" si="47"/>
        <v>798.3629942150191</v>
      </c>
      <c r="H282" s="12"/>
      <c r="I282" s="12">
        <f t="shared" si="48"/>
        <v>336.2436614410432</v>
      </c>
      <c r="J282" s="12"/>
      <c r="K282" s="12">
        <f t="shared" si="49"/>
        <v>462.1193327739759</v>
      </c>
      <c r="L282" s="12"/>
      <c r="M282" s="12"/>
      <c r="N282" s="12"/>
      <c r="O282" s="12">
        <f t="shared" si="50"/>
        <v>57179.65119997628</v>
      </c>
      <c r="P282" s="12"/>
      <c r="Q282" s="12">
        <f t="shared" si="51"/>
        <v>134.56199311639935</v>
      </c>
      <c r="R282" s="12"/>
      <c r="S282" s="12">
        <f t="shared" si="53"/>
        <v>801.8451765210233</v>
      </c>
      <c r="T282" s="12"/>
      <c r="U282" s="12">
        <f t="shared" si="54"/>
        <v>1734.7701638524418</v>
      </c>
      <c r="V282" s="12"/>
      <c r="W282" s="12"/>
      <c r="Y282" s="10">
        <f t="shared" si="52"/>
        <v>1</v>
      </c>
    </row>
    <row r="283" spans="1:25" ht="12.75">
      <c r="A283">
        <f t="shared" si="45"/>
        <v>268</v>
      </c>
      <c r="C283">
        <f t="shared" si="44"/>
        <v>23</v>
      </c>
      <c r="D283" s="4"/>
      <c r="E283" s="5">
        <f t="shared" si="46"/>
        <v>45717</v>
      </c>
      <c r="G283" s="12">
        <f t="shared" si="47"/>
        <v>798.3629942150191</v>
      </c>
      <c r="H283" s="12"/>
      <c r="I283" s="12">
        <f t="shared" si="48"/>
        <v>333.547965333195</v>
      </c>
      <c r="J283" s="12"/>
      <c r="K283" s="12">
        <f t="shared" si="49"/>
        <v>464.81502888182405</v>
      </c>
      <c r="L283" s="12"/>
      <c r="M283" s="12"/>
      <c r="N283" s="12"/>
      <c r="O283" s="12">
        <f t="shared" si="50"/>
        <v>56714.83617109446</v>
      </c>
      <c r="P283" s="12"/>
      <c r="Q283" s="12">
        <f t="shared" si="51"/>
        <v>134.56199311639935</v>
      </c>
      <c r="R283" s="12"/>
      <c r="S283" s="12">
        <f t="shared" si="53"/>
        <v>801.8451765210233</v>
      </c>
      <c r="T283" s="12"/>
      <c r="U283" s="12">
        <f t="shared" si="54"/>
        <v>1734.7701638524418</v>
      </c>
      <c r="V283" s="12"/>
      <c r="W283" s="12"/>
      <c r="Y283" s="10">
        <f t="shared" si="52"/>
        <v>2</v>
      </c>
    </row>
    <row r="284" spans="1:25" ht="12.75">
      <c r="A284">
        <f t="shared" si="45"/>
        <v>269</v>
      </c>
      <c r="C284">
        <f aca="true" t="shared" si="55" ref="C284:C347">IF(A284="","",C272+1)</f>
        <v>23</v>
      </c>
      <c r="D284" s="4"/>
      <c r="E284" s="5">
        <f t="shared" si="46"/>
        <v>45748</v>
      </c>
      <c r="G284" s="12">
        <f t="shared" si="47"/>
        <v>798.3629942150191</v>
      </c>
      <c r="H284" s="12"/>
      <c r="I284" s="12">
        <f t="shared" si="48"/>
        <v>330.83654433138435</v>
      </c>
      <c r="J284" s="12"/>
      <c r="K284" s="12">
        <f t="shared" si="49"/>
        <v>467.5264498836347</v>
      </c>
      <c r="L284" s="12"/>
      <c r="M284" s="12"/>
      <c r="N284" s="12"/>
      <c r="O284" s="12">
        <f t="shared" si="50"/>
        <v>56247.309721210826</v>
      </c>
      <c r="P284" s="12"/>
      <c r="Q284" s="12">
        <f t="shared" si="51"/>
        <v>134.56199311639935</v>
      </c>
      <c r="R284" s="12"/>
      <c r="S284" s="12">
        <f t="shared" si="53"/>
        <v>801.8451765210233</v>
      </c>
      <c r="T284" s="12"/>
      <c r="U284" s="12">
        <f t="shared" si="54"/>
        <v>1734.7701638524418</v>
      </c>
      <c r="V284" s="12"/>
      <c r="W284" s="12"/>
      <c r="Y284" s="10">
        <f t="shared" si="52"/>
        <v>3</v>
      </c>
    </row>
    <row r="285" spans="1:25" ht="12.75">
      <c r="A285">
        <f t="shared" si="45"/>
        <v>270</v>
      </c>
      <c r="C285">
        <f t="shared" si="55"/>
        <v>23</v>
      </c>
      <c r="D285" s="4"/>
      <c r="E285" s="5">
        <f t="shared" si="46"/>
        <v>45778</v>
      </c>
      <c r="G285" s="12">
        <f t="shared" si="47"/>
        <v>798.3629942150191</v>
      </c>
      <c r="H285" s="12"/>
      <c r="I285" s="12">
        <f t="shared" si="48"/>
        <v>328.1093067070632</v>
      </c>
      <c r="J285" s="12"/>
      <c r="K285" s="12">
        <f t="shared" si="49"/>
        <v>470.2536875079559</v>
      </c>
      <c r="L285" s="12"/>
      <c r="M285" s="12"/>
      <c r="N285" s="12"/>
      <c r="O285" s="12">
        <f t="shared" si="50"/>
        <v>55777.05603370287</v>
      </c>
      <c r="P285" s="12"/>
      <c r="Q285" s="12">
        <f t="shared" si="51"/>
        <v>134.56199311639935</v>
      </c>
      <c r="R285" s="12"/>
      <c r="S285" s="12">
        <f t="shared" si="53"/>
        <v>801.8451765210233</v>
      </c>
      <c r="T285" s="12"/>
      <c r="U285" s="12">
        <f t="shared" si="54"/>
        <v>1734.7701638524418</v>
      </c>
      <c r="V285" s="12"/>
      <c r="W285" s="12"/>
      <c r="Y285" s="10">
        <f t="shared" si="52"/>
        <v>4</v>
      </c>
    </row>
    <row r="286" spans="1:25" ht="12.75">
      <c r="A286">
        <f t="shared" si="45"/>
        <v>271</v>
      </c>
      <c r="C286">
        <f t="shared" si="55"/>
        <v>23</v>
      </c>
      <c r="D286" s="4"/>
      <c r="E286" s="5">
        <f t="shared" si="46"/>
        <v>45809</v>
      </c>
      <c r="G286" s="12">
        <f t="shared" si="47"/>
        <v>798.3629942150191</v>
      </c>
      <c r="H286" s="12"/>
      <c r="I286" s="12">
        <f t="shared" si="48"/>
        <v>325.3661601966001</v>
      </c>
      <c r="J286" s="12"/>
      <c r="K286" s="12">
        <f t="shared" si="49"/>
        <v>472.99683401841895</v>
      </c>
      <c r="L286" s="12"/>
      <c r="M286" s="12"/>
      <c r="N286" s="12"/>
      <c r="O286" s="12">
        <f t="shared" si="50"/>
        <v>55304.05919968445</v>
      </c>
      <c r="P286" s="12"/>
      <c r="Q286" s="12">
        <f t="shared" si="51"/>
        <v>134.56199311639935</v>
      </c>
      <c r="R286" s="12"/>
      <c r="S286" s="12">
        <f t="shared" si="53"/>
        <v>801.8451765210233</v>
      </c>
      <c r="T286" s="12"/>
      <c r="U286" s="12">
        <f t="shared" si="54"/>
        <v>1734.7701638524418</v>
      </c>
      <c r="V286" s="12"/>
      <c r="W286" s="12"/>
      <c r="Y286" s="10">
        <f t="shared" si="52"/>
        <v>5</v>
      </c>
    </row>
    <row r="287" spans="1:25" ht="12.75">
      <c r="A287">
        <f t="shared" si="45"/>
        <v>272</v>
      </c>
      <c r="C287">
        <f t="shared" si="55"/>
        <v>23</v>
      </c>
      <c r="D287" s="4"/>
      <c r="E287" s="5">
        <f t="shared" si="46"/>
        <v>45839</v>
      </c>
      <c r="G287" s="12">
        <f t="shared" si="47"/>
        <v>798.3629942150191</v>
      </c>
      <c r="H287" s="12"/>
      <c r="I287" s="12">
        <f t="shared" si="48"/>
        <v>322.6070119981593</v>
      </c>
      <c r="J287" s="12"/>
      <c r="K287" s="12">
        <f t="shared" si="49"/>
        <v>475.75598221685976</v>
      </c>
      <c r="L287" s="12"/>
      <c r="M287" s="12"/>
      <c r="N287" s="12"/>
      <c r="O287" s="12">
        <f t="shared" si="50"/>
        <v>54828.30321746759</v>
      </c>
      <c r="P287" s="12"/>
      <c r="Q287" s="12">
        <f t="shared" si="51"/>
        <v>134.56199311639935</v>
      </c>
      <c r="R287" s="12"/>
      <c r="S287" s="12">
        <f t="shared" si="53"/>
        <v>801.8451765210233</v>
      </c>
      <c r="T287" s="12"/>
      <c r="U287" s="12">
        <f t="shared" si="54"/>
        <v>1734.7701638524418</v>
      </c>
      <c r="V287" s="12"/>
      <c r="W287" s="12"/>
      <c r="Y287" s="10">
        <f t="shared" si="52"/>
        <v>6</v>
      </c>
    </row>
    <row r="288" spans="1:25" ht="12.75">
      <c r="A288">
        <f t="shared" si="45"/>
        <v>273</v>
      </c>
      <c r="C288">
        <f t="shared" si="55"/>
        <v>23</v>
      </c>
      <c r="D288" s="4"/>
      <c r="E288" s="5">
        <f t="shared" si="46"/>
        <v>45870</v>
      </c>
      <c r="G288" s="12">
        <f t="shared" si="47"/>
        <v>798.3629942150191</v>
      </c>
      <c r="H288" s="12"/>
      <c r="I288" s="12">
        <f t="shared" si="48"/>
        <v>319.83176876856095</v>
      </c>
      <c r="J288" s="12"/>
      <c r="K288" s="12">
        <f t="shared" si="49"/>
        <v>478.5312254464581</v>
      </c>
      <c r="L288" s="12"/>
      <c r="M288" s="12"/>
      <c r="N288" s="12"/>
      <c r="O288" s="12">
        <f t="shared" si="50"/>
        <v>54349.77199202113</v>
      </c>
      <c r="P288" s="12"/>
      <c r="Q288" s="12">
        <f t="shared" si="51"/>
        <v>134.56199311639935</v>
      </c>
      <c r="R288" s="12"/>
      <c r="S288" s="12">
        <f t="shared" si="53"/>
        <v>801.8451765210233</v>
      </c>
      <c r="T288" s="12"/>
      <c r="U288" s="12">
        <f t="shared" si="54"/>
        <v>1734.7701638524418</v>
      </c>
      <c r="V288" s="12"/>
      <c r="W288" s="12"/>
      <c r="Y288" s="10">
        <f t="shared" si="52"/>
        <v>7</v>
      </c>
    </row>
    <row r="289" spans="1:25" ht="12.75">
      <c r="A289">
        <f t="shared" si="45"/>
        <v>274</v>
      </c>
      <c r="C289">
        <f t="shared" si="55"/>
        <v>23</v>
      </c>
      <c r="D289" s="4"/>
      <c r="E289" s="5">
        <f t="shared" si="46"/>
        <v>45901</v>
      </c>
      <c r="G289" s="12">
        <f t="shared" si="47"/>
        <v>798.3629942150191</v>
      </c>
      <c r="H289" s="12"/>
      <c r="I289" s="12">
        <f t="shared" si="48"/>
        <v>317.0403366201233</v>
      </c>
      <c r="J289" s="12"/>
      <c r="K289" s="12">
        <f t="shared" si="49"/>
        <v>481.32265759489576</v>
      </c>
      <c r="L289" s="12"/>
      <c r="M289" s="12"/>
      <c r="N289" s="12"/>
      <c r="O289" s="12">
        <f t="shared" si="50"/>
        <v>53868.44933442624</v>
      </c>
      <c r="P289" s="12"/>
      <c r="Q289" s="12">
        <f t="shared" si="51"/>
        <v>134.56199311639935</v>
      </c>
      <c r="R289" s="12"/>
      <c r="S289" s="12">
        <f t="shared" si="53"/>
        <v>801.8451765210233</v>
      </c>
      <c r="T289" s="12"/>
      <c r="U289" s="12">
        <f t="shared" si="54"/>
        <v>1734.7701638524418</v>
      </c>
      <c r="V289" s="12"/>
      <c r="W289" s="12"/>
      <c r="Y289" s="10">
        <f t="shared" si="52"/>
        <v>8</v>
      </c>
    </row>
    <row r="290" spans="1:25" ht="12.75">
      <c r="A290">
        <f t="shared" si="45"/>
        <v>275</v>
      </c>
      <c r="C290">
        <f t="shared" si="55"/>
        <v>23</v>
      </c>
      <c r="D290" s="4"/>
      <c r="E290" s="5">
        <f t="shared" si="46"/>
        <v>45931</v>
      </c>
      <c r="G290" s="12">
        <f t="shared" si="47"/>
        <v>798.3629942150191</v>
      </c>
      <c r="H290" s="12"/>
      <c r="I290" s="12">
        <f t="shared" si="48"/>
        <v>314.2326211174864</v>
      </c>
      <c r="J290" s="12"/>
      <c r="K290" s="12">
        <f t="shared" si="49"/>
        <v>484.13037309753264</v>
      </c>
      <c r="L290" s="12"/>
      <c r="M290" s="12"/>
      <c r="N290" s="12"/>
      <c r="O290" s="12">
        <f t="shared" si="50"/>
        <v>53384.3189613287</v>
      </c>
      <c r="P290" s="12"/>
      <c r="Q290" s="12">
        <f t="shared" si="51"/>
        <v>134.56199311639935</v>
      </c>
      <c r="R290" s="12"/>
      <c r="S290" s="12">
        <f t="shared" si="53"/>
        <v>801.8451765210233</v>
      </c>
      <c r="T290" s="12"/>
      <c r="U290" s="12">
        <f t="shared" si="54"/>
        <v>1734.7701638524418</v>
      </c>
      <c r="V290" s="12"/>
      <c r="W290" s="12"/>
      <c r="Y290" s="10">
        <f t="shared" si="52"/>
        <v>9</v>
      </c>
    </row>
    <row r="291" spans="1:25" ht="12.75">
      <c r="A291">
        <f t="shared" si="45"/>
        <v>276</v>
      </c>
      <c r="C291">
        <f t="shared" si="55"/>
        <v>23</v>
      </c>
      <c r="D291" s="4"/>
      <c r="E291" s="5">
        <f t="shared" si="46"/>
        <v>45962</v>
      </c>
      <c r="G291" s="12">
        <f t="shared" si="47"/>
        <v>798.3629942150191</v>
      </c>
      <c r="H291" s="12"/>
      <c r="I291" s="12">
        <f t="shared" si="48"/>
        <v>311.40852727441745</v>
      </c>
      <c r="J291" s="12"/>
      <c r="K291" s="12">
        <f t="shared" si="49"/>
        <v>486.9544669406016</v>
      </c>
      <c r="L291" s="12"/>
      <c r="M291" s="12"/>
      <c r="N291" s="12"/>
      <c r="O291" s="12">
        <f t="shared" si="50"/>
        <v>52897.3644943881</v>
      </c>
      <c r="P291" s="12"/>
      <c r="Q291" s="12">
        <f t="shared" si="51"/>
        <v>134.56199311639935</v>
      </c>
      <c r="R291" s="12"/>
      <c r="S291" s="12">
        <f t="shared" si="53"/>
        <v>801.8451765210233</v>
      </c>
      <c r="T291" s="12"/>
      <c r="U291" s="12">
        <f t="shared" si="54"/>
        <v>1734.7701638524418</v>
      </c>
      <c r="V291" s="12"/>
      <c r="W291" s="12"/>
      <c r="Y291" s="10">
        <f t="shared" si="52"/>
        <v>10</v>
      </c>
    </row>
    <row r="292" spans="1:25" ht="12.75">
      <c r="A292">
        <f t="shared" si="45"/>
        <v>277</v>
      </c>
      <c r="C292">
        <f t="shared" si="55"/>
        <v>24</v>
      </c>
      <c r="D292" s="4"/>
      <c r="E292" s="5">
        <f t="shared" si="46"/>
        <v>45992</v>
      </c>
      <c r="G292" s="12">
        <f t="shared" si="47"/>
        <v>798.3629942150191</v>
      </c>
      <c r="H292" s="12"/>
      <c r="I292" s="12">
        <f t="shared" si="48"/>
        <v>308.56795955059727</v>
      </c>
      <c r="J292" s="12"/>
      <c r="K292" s="12">
        <f t="shared" si="49"/>
        <v>489.7950346644218</v>
      </c>
      <c r="L292" s="12"/>
      <c r="M292" s="12"/>
      <c r="N292" s="12"/>
      <c r="O292" s="12">
        <f t="shared" si="50"/>
        <v>52407.56945972368</v>
      </c>
      <c r="P292" s="12"/>
      <c r="Q292" s="12">
        <f t="shared" si="51"/>
        <v>141.29009277221934</v>
      </c>
      <c r="R292" s="12"/>
      <c r="S292" s="12">
        <f t="shared" si="53"/>
        <v>850.6775477711536</v>
      </c>
      <c r="T292" s="12"/>
      <c r="U292" s="12">
        <f t="shared" si="54"/>
        <v>1790.330634758392</v>
      </c>
      <c r="V292" s="12"/>
      <c r="W292" s="12"/>
      <c r="Y292" s="10">
        <f t="shared" si="52"/>
        <v>11</v>
      </c>
    </row>
    <row r="293" spans="1:25" ht="12.75">
      <c r="A293">
        <f t="shared" si="45"/>
        <v>278</v>
      </c>
      <c r="C293">
        <f t="shared" si="55"/>
        <v>24</v>
      </c>
      <c r="D293" s="4"/>
      <c r="E293" s="5">
        <f t="shared" si="46"/>
        <v>46023</v>
      </c>
      <c r="G293" s="12">
        <f t="shared" si="47"/>
        <v>798.3629942150191</v>
      </c>
      <c r="H293" s="12"/>
      <c r="I293" s="12">
        <f t="shared" si="48"/>
        <v>305.71082184838815</v>
      </c>
      <c r="J293" s="12"/>
      <c r="K293" s="12">
        <f t="shared" si="49"/>
        <v>492.6521723666309</v>
      </c>
      <c r="L293" s="12"/>
      <c r="M293" s="12"/>
      <c r="N293" s="12"/>
      <c r="O293" s="12">
        <f t="shared" si="50"/>
        <v>51914.91728735705</v>
      </c>
      <c r="P293" s="12"/>
      <c r="Q293" s="12">
        <f t="shared" si="51"/>
        <v>141.29009277221934</v>
      </c>
      <c r="R293" s="12"/>
      <c r="S293" s="12">
        <f t="shared" si="53"/>
        <v>850.6775477711536</v>
      </c>
      <c r="T293" s="12"/>
      <c r="U293" s="12">
        <f t="shared" si="54"/>
        <v>1790.330634758392</v>
      </c>
      <c r="V293" s="12"/>
      <c r="W293" s="12"/>
      <c r="Y293" s="10">
        <f t="shared" si="52"/>
        <v>12</v>
      </c>
    </row>
    <row r="294" spans="1:25" ht="12.75">
      <c r="A294">
        <f t="shared" si="45"/>
        <v>279</v>
      </c>
      <c r="C294">
        <f t="shared" si="55"/>
        <v>24</v>
      </c>
      <c r="D294" s="4"/>
      <c r="E294" s="5">
        <f t="shared" si="46"/>
        <v>46054</v>
      </c>
      <c r="G294" s="12">
        <f t="shared" si="47"/>
        <v>798.3629942150191</v>
      </c>
      <c r="H294" s="12"/>
      <c r="I294" s="12">
        <f t="shared" si="48"/>
        <v>302.8370175095828</v>
      </c>
      <c r="J294" s="12"/>
      <c r="K294" s="12">
        <f t="shared" si="49"/>
        <v>495.5259767054363</v>
      </c>
      <c r="L294" s="12"/>
      <c r="M294" s="12"/>
      <c r="N294" s="12"/>
      <c r="O294" s="12">
        <f t="shared" si="50"/>
        <v>51419.39131065161</v>
      </c>
      <c r="P294" s="12"/>
      <c r="Q294" s="12">
        <f t="shared" si="51"/>
        <v>141.29009277221934</v>
      </c>
      <c r="R294" s="12"/>
      <c r="S294" s="12">
        <f t="shared" si="53"/>
        <v>850.6775477711536</v>
      </c>
      <c r="T294" s="12"/>
      <c r="U294" s="12">
        <f t="shared" si="54"/>
        <v>1790.330634758392</v>
      </c>
      <c r="V294" s="12"/>
      <c r="W294" s="12"/>
      <c r="Y294" s="10">
        <f t="shared" si="52"/>
        <v>1</v>
      </c>
    </row>
    <row r="295" spans="1:25" ht="12.75">
      <c r="A295">
        <f t="shared" si="45"/>
        <v>280</v>
      </c>
      <c r="C295">
        <f t="shared" si="55"/>
        <v>24</v>
      </c>
      <c r="D295" s="4"/>
      <c r="E295" s="5">
        <f t="shared" si="46"/>
        <v>46082</v>
      </c>
      <c r="G295" s="12">
        <f t="shared" si="47"/>
        <v>798.3629942150191</v>
      </c>
      <c r="H295" s="12"/>
      <c r="I295" s="12">
        <f t="shared" si="48"/>
        <v>299.9464493121344</v>
      </c>
      <c r="J295" s="12"/>
      <c r="K295" s="12">
        <f t="shared" si="49"/>
        <v>498.41654490288465</v>
      </c>
      <c r="L295" s="12"/>
      <c r="M295" s="12"/>
      <c r="N295" s="12"/>
      <c r="O295" s="12">
        <f t="shared" si="50"/>
        <v>50920.974765748724</v>
      </c>
      <c r="P295" s="12"/>
      <c r="Q295" s="12">
        <f t="shared" si="51"/>
        <v>141.29009277221934</v>
      </c>
      <c r="R295" s="12"/>
      <c r="S295" s="12">
        <f t="shared" si="53"/>
        <v>850.6775477711536</v>
      </c>
      <c r="T295" s="12"/>
      <c r="U295" s="12">
        <f t="shared" si="54"/>
        <v>1790.330634758392</v>
      </c>
      <c r="V295" s="12"/>
      <c r="W295" s="12"/>
      <c r="Y295" s="10">
        <f t="shared" si="52"/>
        <v>2</v>
      </c>
    </row>
    <row r="296" spans="1:25" ht="12.75">
      <c r="A296">
        <f t="shared" si="45"/>
        <v>281</v>
      </c>
      <c r="C296">
        <f t="shared" si="55"/>
        <v>24</v>
      </c>
      <c r="D296" s="4"/>
      <c r="E296" s="5">
        <f t="shared" si="46"/>
        <v>46113</v>
      </c>
      <c r="G296" s="12">
        <f t="shared" si="47"/>
        <v>798.3629942150191</v>
      </c>
      <c r="H296" s="12"/>
      <c r="I296" s="12">
        <f t="shared" si="48"/>
        <v>297.03901946686756</v>
      </c>
      <c r="J296" s="12"/>
      <c r="K296" s="12">
        <f t="shared" si="49"/>
        <v>501.3239747481515</v>
      </c>
      <c r="L296" s="12"/>
      <c r="M296" s="12"/>
      <c r="N296" s="12"/>
      <c r="O296" s="12">
        <f t="shared" si="50"/>
        <v>50419.650791000575</v>
      </c>
      <c r="P296" s="12"/>
      <c r="Q296" s="12">
        <f t="shared" si="51"/>
        <v>141.29009277221934</v>
      </c>
      <c r="R296" s="12"/>
      <c r="S296" s="12">
        <f t="shared" si="53"/>
        <v>850.6775477711536</v>
      </c>
      <c r="T296" s="12"/>
      <c r="U296" s="12">
        <f t="shared" si="54"/>
        <v>1790.330634758392</v>
      </c>
      <c r="V296" s="12"/>
      <c r="W296" s="12"/>
      <c r="Y296" s="10">
        <f t="shared" si="52"/>
        <v>3</v>
      </c>
    </row>
    <row r="297" spans="1:25" ht="12.75">
      <c r="A297">
        <f t="shared" si="45"/>
        <v>282</v>
      </c>
      <c r="C297">
        <f t="shared" si="55"/>
        <v>24</v>
      </c>
      <c r="D297" s="4"/>
      <c r="E297" s="5">
        <f t="shared" si="46"/>
        <v>46143</v>
      </c>
      <c r="G297" s="12">
        <f t="shared" si="47"/>
        <v>798.3629942150191</v>
      </c>
      <c r="H297" s="12"/>
      <c r="I297" s="12">
        <f t="shared" si="48"/>
        <v>294.11462961417004</v>
      </c>
      <c r="J297" s="12"/>
      <c r="K297" s="12">
        <f t="shared" si="49"/>
        <v>504.248364600849</v>
      </c>
      <c r="L297" s="12"/>
      <c r="M297" s="12"/>
      <c r="N297" s="12"/>
      <c r="O297" s="12">
        <f t="shared" si="50"/>
        <v>49915.40242639973</v>
      </c>
      <c r="P297" s="12"/>
      <c r="Q297" s="12">
        <f t="shared" si="51"/>
        <v>141.29009277221934</v>
      </c>
      <c r="R297" s="12"/>
      <c r="S297" s="12">
        <f t="shared" si="53"/>
        <v>850.6775477711536</v>
      </c>
      <c r="T297" s="12"/>
      <c r="U297" s="12">
        <f t="shared" si="54"/>
        <v>1790.330634758392</v>
      </c>
      <c r="V297" s="12"/>
      <c r="W297" s="12"/>
      <c r="Y297" s="10">
        <f t="shared" si="52"/>
        <v>4</v>
      </c>
    </row>
    <row r="298" spans="1:25" ht="12.75">
      <c r="A298">
        <f t="shared" si="45"/>
        <v>283</v>
      </c>
      <c r="C298">
        <f t="shared" si="55"/>
        <v>24</v>
      </c>
      <c r="D298" s="4"/>
      <c r="E298" s="5">
        <f t="shared" si="46"/>
        <v>46174</v>
      </c>
      <c r="G298" s="12">
        <f t="shared" si="47"/>
        <v>798.3629942150191</v>
      </c>
      <c r="H298" s="12"/>
      <c r="I298" s="12">
        <f t="shared" si="48"/>
        <v>291.1731808206651</v>
      </c>
      <c r="J298" s="12"/>
      <c r="K298" s="12">
        <f t="shared" si="49"/>
        <v>507.18981339435396</v>
      </c>
      <c r="L298" s="12"/>
      <c r="M298" s="12"/>
      <c r="N298" s="12"/>
      <c r="O298" s="12">
        <f t="shared" si="50"/>
        <v>49408.21261300537</v>
      </c>
      <c r="P298" s="12"/>
      <c r="Q298" s="12">
        <f t="shared" si="51"/>
        <v>141.29009277221934</v>
      </c>
      <c r="R298" s="12"/>
      <c r="S298" s="12">
        <f t="shared" si="53"/>
        <v>850.6775477711536</v>
      </c>
      <c r="T298" s="12"/>
      <c r="U298" s="12">
        <f t="shared" si="54"/>
        <v>1790.330634758392</v>
      </c>
      <c r="V298" s="12"/>
      <c r="W298" s="12"/>
      <c r="Y298" s="10">
        <f t="shared" si="52"/>
        <v>5</v>
      </c>
    </row>
    <row r="299" spans="1:25" ht="12.75">
      <c r="A299">
        <f t="shared" si="45"/>
        <v>284</v>
      </c>
      <c r="C299">
        <f t="shared" si="55"/>
        <v>24</v>
      </c>
      <c r="D299" s="4"/>
      <c r="E299" s="5">
        <f t="shared" si="46"/>
        <v>46204</v>
      </c>
      <c r="G299" s="12">
        <f t="shared" si="47"/>
        <v>798.3629942150191</v>
      </c>
      <c r="H299" s="12"/>
      <c r="I299" s="12">
        <f t="shared" si="48"/>
        <v>288.2145735758647</v>
      </c>
      <c r="J299" s="12"/>
      <c r="K299" s="12">
        <f t="shared" si="49"/>
        <v>510.1484206391544</v>
      </c>
      <c r="L299" s="12"/>
      <c r="M299" s="12"/>
      <c r="N299" s="12"/>
      <c r="O299" s="12">
        <f t="shared" si="50"/>
        <v>48898.06419236622</v>
      </c>
      <c r="P299" s="12"/>
      <c r="Q299" s="12">
        <f t="shared" si="51"/>
        <v>141.29009277221934</v>
      </c>
      <c r="R299" s="12"/>
      <c r="S299" s="12">
        <f t="shared" si="53"/>
        <v>850.6775477711536</v>
      </c>
      <c r="T299" s="12"/>
      <c r="U299" s="12">
        <f t="shared" si="54"/>
        <v>1790.330634758392</v>
      </c>
      <c r="V299" s="12"/>
      <c r="W299" s="12"/>
      <c r="Y299" s="10">
        <f t="shared" si="52"/>
        <v>6</v>
      </c>
    </row>
    <row r="300" spans="1:25" ht="12.75">
      <c r="A300">
        <f t="shared" si="45"/>
        <v>285</v>
      </c>
      <c r="C300">
        <f t="shared" si="55"/>
        <v>24</v>
      </c>
      <c r="D300" s="4"/>
      <c r="E300" s="5">
        <f t="shared" si="46"/>
        <v>46235</v>
      </c>
      <c r="G300" s="12">
        <f t="shared" si="47"/>
        <v>798.3629942150191</v>
      </c>
      <c r="H300" s="12"/>
      <c r="I300" s="12">
        <f t="shared" si="48"/>
        <v>285.23870778880297</v>
      </c>
      <c r="J300" s="12"/>
      <c r="K300" s="12">
        <f t="shared" si="49"/>
        <v>513.124286426216</v>
      </c>
      <c r="L300" s="12"/>
      <c r="M300" s="12"/>
      <c r="N300" s="12"/>
      <c r="O300" s="12">
        <f t="shared" si="50"/>
        <v>48384.93990594</v>
      </c>
      <c r="P300" s="12"/>
      <c r="Q300" s="12">
        <f t="shared" si="51"/>
        <v>141.29009277221934</v>
      </c>
      <c r="R300" s="12"/>
      <c r="S300" s="12">
        <f t="shared" si="53"/>
        <v>850.6775477711536</v>
      </c>
      <c r="T300" s="12"/>
      <c r="U300" s="12">
        <f t="shared" si="54"/>
        <v>1790.330634758392</v>
      </c>
      <c r="V300" s="12"/>
      <c r="W300" s="12"/>
      <c r="Y300" s="10">
        <f t="shared" si="52"/>
        <v>7</v>
      </c>
    </row>
    <row r="301" spans="1:25" ht="12.75">
      <c r="A301">
        <f t="shared" si="45"/>
        <v>286</v>
      </c>
      <c r="C301">
        <f t="shared" si="55"/>
        <v>24</v>
      </c>
      <c r="D301" s="4"/>
      <c r="E301" s="5">
        <f t="shared" si="46"/>
        <v>46266</v>
      </c>
      <c r="G301" s="12">
        <f t="shared" si="47"/>
        <v>798.3629942150191</v>
      </c>
      <c r="H301" s="12"/>
      <c r="I301" s="12">
        <f t="shared" si="48"/>
        <v>282.24548278465005</v>
      </c>
      <c r="J301" s="12"/>
      <c r="K301" s="12">
        <f t="shared" si="49"/>
        <v>516.117511430369</v>
      </c>
      <c r="L301" s="12"/>
      <c r="M301" s="12"/>
      <c r="N301" s="12"/>
      <c r="O301" s="12">
        <f t="shared" si="50"/>
        <v>47868.82239450963</v>
      </c>
      <c r="P301" s="12"/>
      <c r="Q301" s="12">
        <f t="shared" si="51"/>
        <v>141.29009277221934</v>
      </c>
      <c r="R301" s="12"/>
      <c r="S301" s="12">
        <f t="shared" si="53"/>
        <v>850.6775477711536</v>
      </c>
      <c r="T301" s="12"/>
      <c r="U301" s="12">
        <f t="shared" si="54"/>
        <v>1790.330634758392</v>
      </c>
      <c r="V301" s="12"/>
      <c r="W301" s="12"/>
      <c r="Y301" s="10">
        <f t="shared" si="52"/>
        <v>8</v>
      </c>
    </row>
    <row r="302" spans="1:25" ht="12.75">
      <c r="A302">
        <f t="shared" si="45"/>
        <v>287</v>
      </c>
      <c r="C302">
        <f t="shared" si="55"/>
        <v>24</v>
      </c>
      <c r="D302" s="4"/>
      <c r="E302" s="5">
        <f t="shared" si="46"/>
        <v>46296</v>
      </c>
      <c r="G302" s="12">
        <f t="shared" si="47"/>
        <v>798.3629942150191</v>
      </c>
      <c r="H302" s="12"/>
      <c r="I302" s="12">
        <f t="shared" si="48"/>
        <v>279.23479730130623</v>
      </c>
      <c r="J302" s="12"/>
      <c r="K302" s="12">
        <f t="shared" si="49"/>
        <v>519.1281969137128</v>
      </c>
      <c r="L302" s="12"/>
      <c r="M302" s="12"/>
      <c r="N302" s="12"/>
      <c r="O302" s="12">
        <f t="shared" si="50"/>
        <v>47349.69419759592</v>
      </c>
      <c r="P302" s="12"/>
      <c r="Q302" s="12">
        <f t="shared" si="51"/>
        <v>141.29009277221934</v>
      </c>
      <c r="R302" s="12"/>
      <c r="S302" s="12">
        <f t="shared" si="53"/>
        <v>850.6775477711536</v>
      </c>
      <c r="T302" s="12"/>
      <c r="U302" s="12">
        <f t="shared" si="54"/>
        <v>1790.330634758392</v>
      </c>
      <c r="V302" s="12"/>
      <c r="W302" s="12"/>
      <c r="Y302" s="10">
        <f t="shared" si="52"/>
        <v>9</v>
      </c>
    </row>
    <row r="303" spans="1:25" ht="12.75">
      <c r="A303">
        <f t="shared" si="45"/>
        <v>288</v>
      </c>
      <c r="C303">
        <f t="shared" si="55"/>
        <v>24</v>
      </c>
      <c r="D303" s="4"/>
      <c r="E303" s="5">
        <f t="shared" si="46"/>
        <v>46327</v>
      </c>
      <c r="G303" s="12">
        <f t="shared" si="47"/>
        <v>798.3629942150191</v>
      </c>
      <c r="H303" s="12"/>
      <c r="I303" s="12">
        <f t="shared" si="48"/>
        <v>276.2065494859762</v>
      </c>
      <c r="J303" s="12"/>
      <c r="K303" s="12">
        <f t="shared" si="49"/>
        <v>522.1564447290428</v>
      </c>
      <c r="L303" s="12"/>
      <c r="M303" s="12"/>
      <c r="N303" s="12"/>
      <c r="O303" s="12">
        <f t="shared" si="50"/>
        <v>46827.537752866876</v>
      </c>
      <c r="P303" s="12"/>
      <c r="Q303" s="12">
        <f t="shared" si="51"/>
        <v>141.29009277221934</v>
      </c>
      <c r="R303" s="12"/>
      <c r="S303" s="12">
        <f t="shared" si="53"/>
        <v>850.6775477711536</v>
      </c>
      <c r="T303" s="12"/>
      <c r="U303" s="12">
        <f t="shared" si="54"/>
        <v>1790.330634758392</v>
      </c>
      <c r="V303" s="12"/>
      <c r="W303" s="12"/>
      <c r="Y303" s="10">
        <f t="shared" si="52"/>
        <v>10</v>
      </c>
    </row>
    <row r="304" spans="1:25" ht="12.75">
      <c r="A304">
        <f t="shared" si="45"/>
        <v>289</v>
      </c>
      <c r="C304">
        <f t="shared" si="55"/>
        <v>25</v>
      </c>
      <c r="D304" s="4"/>
      <c r="E304" s="5">
        <f t="shared" si="46"/>
        <v>46357</v>
      </c>
      <c r="G304" s="12">
        <f t="shared" si="47"/>
        <v>798.3629942150191</v>
      </c>
      <c r="H304" s="12"/>
      <c r="I304" s="12">
        <f t="shared" si="48"/>
        <v>273.16063689172347</v>
      </c>
      <c r="J304" s="12"/>
      <c r="K304" s="12">
        <f t="shared" si="49"/>
        <v>525.2023573232956</v>
      </c>
      <c r="L304" s="12"/>
      <c r="M304" s="12"/>
      <c r="N304" s="12"/>
      <c r="O304" s="12">
        <f t="shared" si="50"/>
        <v>46302.33539554358</v>
      </c>
      <c r="P304" s="12"/>
      <c r="Q304" s="12">
        <f t="shared" si="51"/>
        <v>148.3545974108303</v>
      </c>
      <c r="R304" s="12"/>
      <c r="S304" s="12">
        <f t="shared" si="53"/>
        <v>902.4838104304171</v>
      </c>
      <c r="T304" s="12"/>
      <c r="U304" s="12">
        <f t="shared" si="54"/>
        <v>1849.2014020562665</v>
      </c>
      <c r="V304" s="12"/>
      <c r="W304" s="12"/>
      <c r="Y304" s="10">
        <f t="shared" si="52"/>
        <v>11</v>
      </c>
    </row>
    <row r="305" spans="1:25" ht="12.75">
      <c r="A305">
        <f t="shared" si="45"/>
        <v>290</v>
      </c>
      <c r="C305">
        <f t="shared" si="55"/>
        <v>25</v>
      </c>
      <c r="D305" s="4"/>
      <c r="E305" s="5">
        <f t="shared" si="46"/>
        <v>46388</v>
      </c>
      <c r="G305" s="12">
        <f t="shared" si="47"/>
        <v>798.3629942150191</v>
      </c>
      <c r="H305" s="12"/>
      <c r="I305" s="12">
        <f t="shared" si="48"/>
        <v>270.09695647400423</v>
      </c>
      <c r="J305" s="12"/>
      <c r="K305" s="12">
        <f t="shared" si="49"/>
        <v>528.2660377410148</v>
      </c>
      <c r="L305" s="12"/>
      <c r="M305" s="12"/>
      <c r="N305" s="12"/>
      <c r="O305" s="12">
        <f t="shared" si="50"/>
        <v>45774.06935780257</v>
      </c>
      <c r="P305" s="12"/>
      <c r="Q305" s="12">
        <f t="shared" si="51"/>
        <v>148.3545974108303</v>
      </c>
      <c r="R305" s="12"/>
      <c r="S305" s="12">
        <f t="shared" si="53"/>
        <v>902.4838104304171</v>
      </c>
      <c r="T305" s="12"/>
      <c r="U305" s="12">
        <f t="shared" si="54"/>
        <v>1849.2014020562665</v>
      </c>
      <c r="V305" s="12"/>
      <c r="W305" s="12"/>
      <c r="Y305" s="10">
        <f t="shared" si="52"/>
        <v>12</v>
      </c>
    </row>
    <row r="306" spans="1:25" ht="12.75">
      <c r="A306">
        <f t="shared" si="45"/>
        <v>291</v>
      </c>
      <c r="C306">
        <f t="shared" si="55"/>
        <v>25</v>
      </c>
      <c r="D306" s="4"/>
      <c r="E306" s="5">
        <f t="shared" si="46"/>
        <v>46419</v>
      </c>
      <c r="G306" s="12">
        <f t="shared" si="47"/>
        <v>798.3629942150191</v>
      </c>
      <c r="H306" s="12"/>
      <c r="I306" s="12">
        <f t="shared" si="48"/>
        <v>267.01540458718165</v>
      </c>
      <c r="J306" s="12"/>
      <c r="K306" s="12">
        <f t="shared" si="49"/>
        <v>531.3475896278374</v>
      </c>
      <c r="L306" s="12"/>
      <c r="M306" s="12"/>
      <c r="N306" s="12"/>
      <c r="O306" s="12">
        <f t="shared" si="50"/>
        <v>45242.72176817473</v>
      </c>
      <c r="P306" s="12"/>
      <c r="Q306" s="12">
        <f t="shared" si="51"/>
        <v>148.3545974108303</v>
      </c>
      <c r="R306" s="12"/>
      <c r="S306" s="12">
        <f t="shared" si="53"/>
        <v>902.4838104304171</v>
      </c>
      <c r="T306" s="12"/>
      <c r="U306" s="12">
        <f t="shared" si="54"/>
        <v>1849.2014020562665</v>
      </c>
      <c r="V306" s="12"/>
      <c r="W306" s="12"/>
      <c r="Y306" s="10">
        <f t="shared" si="52"/>
        <v>1</v>
      </c>
    </row>
    <row r="307" spans="1:25" ht="12.75">
      <c r="A307">
        <f t="shared" si="45"/>
        <v>292</v>
      </c>
      <c r="C307">
        <f t="shared" si="55"/>
        <v>25</v>
      </c>
      <c r="D307" s="4"/>
      <c r="E307" s="5">
        <f t="shared" si="46"/>
        <v>46447</v>
      </c>
      <c r="G307" s="12">
        <f t="shared" si="47"/>
        <v>798.3629942150191</v>
      </c>
      <c r="H307" s="12"/>
      <c r="I307" s="12">
        <f t="shared" si="48"/>
        <v>263.91587698101927</v>
      </c>
      <c r="J307" s="12"/>
      <c r="K307" s="12">
        <f t="shared" si="49"/>
        <v>534.4471172339997</v>
      </c>
      <c r="L307" s="12"/>
      <c r="M307" s="12"/>
      <c r="N307" s="12"/>
      <c r="O307" s="12">
        <f t="shared" si="50"/>
        <v>44708.27465094073</v>
      </c>
      <c r="P307" s="12"/>
      <c r="Q307" s="12">
        <f t="shared" si="51"/>
        <v>148.3545974108303</v>
      </c>
      <c r="R307" s="12"/>
      <c r="S307" s="12">
        <f t="shared" si="53"/>
        <v>902.4838104304171</v>
      </c>
      <c r="T307" s="12"/>
      <c r="U307" s="12">
        <f t="shared" si="54"/>
        <v>1849.2014020562665</v>
      </c>
      <c r="V307" s="12"/>
      <c r="W307" s="12"/>
      <c r="Y307" s="10">
        <f t="shared" si="52"/>
        <v>2</v>
      </c>
    </row>
    <row r="308" spans="1:25" ht="12.75">
      <c r="A308">
        <f t="shared" si="45"/>
        <v>293</v>
      </c>
      <c r="C308">
        <f t="shared" si="55"/>
        <v>25</v>
      </c>
      <c r="D308" s="4"/>
      <c r="E308" s="5">
        <f t="shared" si="46"/>
        <v>46478</v>
      </c>
      <c r="G308" s="12">
        <f t="shared" si="47"/>
        <v>798.3629942150191</v>
      </c>
      <c r="H308" s="12"/>
      <c r="I308" s="12">
        <f t="shared" si="48"/>
        <v>260.79826879715426</v>
      </c>
      <c r="J308" s="12"/>
      <c r="K308" s="12">
        <f t="shared" si="49"/>
        <v>537.5647254178648</v>
      </c>
      <c r="L308" s="12"/>
      <c r="M308" s="12"/>
      <c r="N308" s="12"/>
      <c r="O308" s="12">
        <f t="shared" si="50"/>
        <v>44170.70992552287</v>
      </c>
      <c r="P308" s="12"/>
      <c r="Q308" s="12">
        <f t="shared" si="51"/>
        <v>148.3545974108303</v>
      </c>
      <c r="R308" s="12"/>
      <c r="S308" s="12">
        <f t="shared" si="53"/>
        <v>902.4838104304171</v>
      </c>
      <c r="T308" s="12"/>
      <c r="U308" s="12">
        <f t="shared" si="54"/>
        <v>1849.2014020562665</v>
      </c>
      <c r="V308" s="12"/>
      <c r="W308" s="12"/>
      <c r="Y308" s="10">
        <f t="shared" si="52"/>
        <v>3</v>
      </c>
    </row>
    <row r="309" spans="1:25" ht="12.75">
      <c r="A309">
        <f t="shared" si="45"/>
        <v>294</v>
      </c>
      <c r="C309">
        <f t="shared" si="55"/>
        <v>25</v>
      </c>
      <c r="D309" s="4"/>
      <c r="E309" s="5">
        <f t="shared" si="46"/>
        <v>46508</v>
      </c>
      <c r="G309" s="12">
        <f t="shared" si="47"/>
        <v>798.3629942150191</v>
      </c>
      <c r="H309" s="12"/>
      <c r="I309" s="12">
        <f t="shared" si="48"/>
        <v>257.6624745655501</v>
      </c>
      <c r="J309" s="12"/>
      <c r="K309" s="12">
        <f t="shared" si="49"/>
        <v>540.700519649469</v>
      </c>
      <c r="L309" s="12"/>
      <c r="M309" s="12"/>
      <c r="N309" s="12"/>
      <c r="O309" s="12">
        <f t="shared" si="50"/>
        <v>43630.009405873396</v>
      </c>
      <c r="P309" s="12"/>
      <c r="Q309" s="12">
        <f t="shared" si="51"/>
        <v>148.3545974108303</v>
      </c>
      <c r="R309" s="12"/>
      <c r="S309" s="12">
        <f t="shared" si="53"/>
        <v>902.4838104304171</v>
      </c>
      <c r="T309" s="12"/>
      <c r="U309" s="12">
        <f t="shared" si="54"/>
        <v>1849.2014020562665</v>
      </c>
      <c r="V309" s="12"/>
      <c r="W309" s="12"/>
      <c r="Y309" s="10">
        <f t="shared" si="52"/>
        <v>4</v>
      </c>
    </row>
    <row r="310" spans="1:25" ht="12.75">
      <c r="A310">
        <f t="shared" si="45"/>
        <v>295</v>
      </c>
      <c r="C310">
        <f t="shared" si="55"/>
        <v>25</v>
      </c>
      <c r="D310" s="4"/>
      <c r="E310" s="5">
        <f t="shared" si="46"/>
        <v>46539</v>
      </c>
      <c r="G310" s="12">
        <f t="shared" si="47"/>
        <v>798.3629942150191</v>
      </c>
      <c r="H310" s="12"/>
      <c r="I310" s="12">
        <f t="shared" si="48"/>
        <v>254.50838820092815</v>
      </c>
      <c r="J310" s="12"/>
      <c r="K310" s="12">
        <f t="shared" si="49"/>
        <v>543.8546060140909</v>
      </c>
      <c r="L310" s="12"/>
      <c r="M310" s="12"/>
      <c r="N310" s="12"/>
      <c r="O310" s="12">
        <f t="shared" si="50"/>
        <v>43086.1547998593</v>
      </c>
      <c r="P310" s="12"/>
      <c r="Q310" s="12">
        <f t="shared" si="51"/>
        <v>148.3545974108303</v>
      </c>
      <c r="R310" s="12"/>
      <c r="S310" s="12">
        <f t="shared" si="53"/>
        <v>902.4838104304171</v>
      </c>
      <c r="T310" s="12"/>
      <c r="U310" s="12">
        <f t="shared" si="54"/>
        <v>1849.2014020562665</v>
      </c>
      <c r="V310" s="12"/>
      <c r="W310" s="12"/>
      <c r="Y310" s="10">
        <f t="shared" si="52"/>
        <v>5</v>
      </c>
    </row>
    <row r="311" spans="1:25" ht="12.75">
      <c r="A311">
        <f t="shared" si="45"/>
        <v>296</v>
      </c>
      <c r="C311">
        <f t="shared" si="55"/>
        <v>25</v>
      </c>
      <c r="D311" s="4"/>
      <c r="E311" s="5">
        <f t="shared" si="46"/>
        <v>46569</v>
      </c>
      <c r="G311" s="12">
        <f t="shared" si="47"/>
        <v>798.3629942150191</v>
      </c>
      <c r="H311" s="12"/>
      <c r="I311" s="12">
        <f t="shared" si="48"/>
        <v>251.33590299917927</v>
      </c>
      <c r="J311" s="12"/>
      <c r="K311" s="12">
        <f t="shared" si="49"/>
        <v>547.0270912158398</v>
      </c>
      <c r="L311" s="12"/>
      <c r="M311" s="12"/>
      <c r="N311" s="12"/>
      <c r="O311" s="12">
        <f t="shared" si="50"/>
        <v>42539.127708643464</v>
      </c>
      <c r="P311" s="12"/>
      <c r="Q311" s="12">
        <f t="shared" si="51"/>
        <v>148.3545974108303</v>
      </c>
      <c r="R311" s="12"/>
      <c r="S311" s="12">
        <f t="shared" si="53"/>
        <v>902.4838104304171</v>
      </c>
      <c r="T311" s="12"/>
      <c r="U311" s="12">
        <f t="shared" si="54"/>
        <v>1849.2014020562665</v>
      </c>
      <c r="V311" s="12"/>
      <c r="W311" s="12"/>
      <c r="Y311" s="10">
        <f t="shared" si="52"/>
        <v>6</v>
      </c>
    </row>
    <row r="312" spans="1:25" ht="12.75">
      <c r="A312">
        <f t="shared" si="45"/>
        <v>297</v>
      </c>
      <c r="C312">
        <f t="shared" si="55"/>
        <v>25</v>
      </c>
      <c r="D312" s="4"/>
      <c r="E312" s="5">
        <f t="shared" si="46"/>
        <v>46600</v>
      </c>
      <c r="G312" s="12">
        <f t="shared" si="47"/>
        <v>798.3629942150191</v>
      </c>
      <c r="H312" s="12"/>
      <c r="I312" s="12">
        <f t="shared" si="48"/>
        <v>248.14491163375354</v>
      </c>
      <c r="J312" s="12"/>
      <c r="K312" s="12">
        <f t="shared" si="49"/>
        <v>550.2180825812655</v>
      </c>
      <c r="L312" s="12"/>
      <c r="M312" s="12"/>
      <c r="N312" s="12"/>
      <c r="O312" s="12">
        <f t="shared" si="50"/>
        <v>41988.909626062195</v>
      </c>
      <c r="P312" s="12"/>
      <c r="Q312" s="12">
        <f t="shared" si="51"/>
        <v>148.3545974108303</v>
      </c>
      <c r="R312" s="12"/>
      <c r="S312" s="12">
        <f t="shared" si="53"/>
        <v>902.4838104304171</v>
      </c>
      <c r="T312" s="12"/>
      <c r="U312" s="12">
        <f t="shared" si="54"/>
        <v>1849.2014020562665</v>
      </c>
      <c r="V312" s="12"/>
      <c r="W312" s="12"/>
      <c r="Y312" s="10">
        <f t="shared" si="52"/>
        <v>7</v>
      </c>
    </row>
    <row r="313" spans="1:25" ht="12.75">
      <c r="A313">
        <f t="shared" si="45"/>
        <v>298</v>
      </c>
      <c r="C313">
        <f t="shared" si="55"/>
        <v>25</v>
      </c>
      <c r="D313" s="4"/>
      <c r="E313" s="5">
        <f t="shared" si="46"/>
        <v>46631</v>
      </c>
      <c r="G313" s="12">
        <f t="shared" si="47"/>
        <v>798.3629942150191</v>
      </c>
      <c r="H313" s="12"/>
      <c r="I313" s="12">
        <f t="shared" si="48"/>
        <v>244.93530615202948</v>
      </c>
      <c r="J313" s="12"/>
      <c r="K313" s="12">
        <f t="shared" si="49"/>
        <v>553.4276880629895</v>
      </c>
      <c r="L313" s="12"/>
      <c r="M313" s="12"/>
      <c r="N313" s="12"/>
      <c r="O313" s="12">
        <f t="shared" si="50"/>
        <v>41435.481937999204</v>
      </c>
      <c r="P313" s="12"/>
      <c r="Q313" s="12">
        <f t="shared" si="51"/>
        <v>148.3545974108303</v>
      </c>
      <c r="R313" s="12"/>
      <c r="S313" s="12">
        <f t="shared" si="53"/>
        <v>902.4838104304171</v>
      </c>
      <c r="T313" s="12"/>
      <c r="U313" s="12">
        <f t="shared" si="54"/>
        <v>1849.2014020562665</v>
      </c>
      <c r="V313" s="12"/>
      <c r="W313" s="12"/>
      <c r="Y313" s="10">
        <f t="shared" si="52"/>
        <v>8</v>
      </c>
    </row>
    <row r="314" spans="1:25" ht="12.75">
      <c r="A314">
        <f t="shared" si="45"/>
        <v>299</v>
      </c>
      <c r="C314">
        <f t="shared" si="55"/>
        <v>25</v>
      </c>
      <c r="D314" s="4"/>
      <c r="E314" s="5">
        <f t="shared" si="46"/>
        <v>46661</v>
      </c>
      <c r="G314" s="12">
        <f t="shared" si="47"/>
        <v>798.3629942150191</v>
      </c>
      <c r="H314" s="12"/>
      <c r="I314" s="12">
        <f t="shared" si="48"/>
        <v>241.70697797166204</v>
      </c>
      <c r="J314" s="12"/>
      <c r="K314" s="12">
        <f t="shared" si="49"/>
        <v>556.656016243357</v>
      </c>
      <c r="L314" s="12"/>
      <c r="M314" s="12"/>
      <c r="N314" s="12"/>
      <c r="O314" s="12">
        <f t="shared" si="50"/>
        <v>40878.825921755844</v>
      </c>
      <c r="P314" s="12"/>
      <c r="Q314" s="12">
        <f t="shared" si="51"/>
        <v>148.3545974108303</v>
      </c>
      <c r="R314" s="12"/>
      <c r="S314" s="12">
        <f t="shared" si="53"/>
        <v>902.4838104304171</v>
      </c>
      <c r="T314" s="12"/>
      <c r="U314" s="12">
        <f t="shared" si="54"/>
        <v>1849.2014020562665</v>
      </c>
      <c r="V314" s="12"/>
      <c r="W314" s="12"/>
      <c r="Y314" s="10">
        <f t="shared" si="52"/>
        <v>9</v>
      </c>
    </row>
    <row r="315" spans="1:25" ht="12.75">
      <c r="A315">
        <f t="shared" si="45"/>
        <v>300</v>
      </c>
      <c r="C315">
        <f t="shared" si="55"/>
        <v>25</v>
      </c>
      <c r="D315" s="4"/>
      <c r="E315" s="5">
        <f t="shared" si="46"/>
        <v>46692</v>
      </c>
      <c r="G315" s="12">
        <f t="shared" si="47"/>
        <v>798.3629942150191</v>
      </c>
      <c r="H315" s="12"/>
      <c r="I315" s="12">
        <f t="shared" si="48"/>
        <v>238.4598178769091</v>
      </c>
      <c r="J315" s="12"/>
      <c r="K315" s="12">
        <f t="shared" si="49"/>
        <v>559.9031763381099</v>
      </c>
      <c r="L315" s="12"/>
      <c r="M315" s="12"/>
      <c r="N315" s="12"/>
      <c r="O315" s="12">
        <f t="shared" si="50"/>
        <v>40318.92274541773</v>
      </c>
      <c r="P315" s="12"/>
      <c r="Q315" s="12">
        <f t="shared" si="51"/>
        <v>148.3545974108303</v>
      </c>
      <c r="R315" s="12"/>
      <c r="S315" s="12">
        <f t="shared" si="53"/>
        <v>902.4838104304171</v>
      </c>
      <c r="T315" s="12"/>
      <c r="U315" s="12">
        <f t="shared" si="54"/>
        <v>1849.2014020562665</v>
      </c>
      <c r="V315" s="12"/>
      <c r="W315" s="12"/>
      <c r="Y315" s="10">
        <f t="shared" si="52"/>
        <v>10</v>
      </c>
    </row>
    <row r="316" spans="1:25" ht="12.75">
      <c r="A316">
        <f t="shared" si="45"/>
        <v>301</v>
      </c>
      <c r="C316">
        <f t="shared" si="55"/>
        <v>26</v>
      </c>
      <c r="D316" s="4"/>
      <c r="E316" s="5">
        <f t="shared" si="46"/>
        <v>46722</v>
      </c>
      <c r="G316" s="12">
        <f t="shared" si="47"/>
        <v>798.3629942150191</v>
      </c>
      <c r="H316" s="12"/>
      <c r="I316" s="12">
        <f t="shared" si="48"/>
        <v>235.19371601493677</v>
      </c>
      <c r="J316" s="12"/>
      <c r="K316" s="12">
        <f t="shared" si="49"/>
        <v>563.1692782000823</v>
      </c>
      <c r="L316" s="12"/>
      <c r="M316" s="12"/>
      <c r="N316" s="12"/>
      <c r="O316" s="12">
        <f t="shared" si="50"/>
        <v>39755.75346721765</v>
      </c>
      <c r="P316" s="12"/>
      <c r="Q316" s="12">
        <f t="shared" si="51"/>
        <v>155.77232728137184</v>
      </c>
      <c r="R316" s="12"/>
      <c r="S316" s="12">
        <f t="shared" si="53"/>
        <v>957.4450744856294</v>
      </c>
      <c r="T316" s="12"/>
      <c r="U316" s="12">
        <f t="shared" si="54"/>
        <v>1911.5803959820205</v>
      </c>
      <c r="V316" s="12"/>
      <c r="W316" s="12"/>
      <c r="Y316" s="10">
        <f t="shared" si="52"/>
        <v>11</v>
      </c>
    </row>
    <row r="317" spans="1:25" ht="12.75">
      <c r="A317">
        <f t="shared" si="45"/>
        <v>302</v>
      </c>
      <c r="C317">
        <f t="shared" si="55"/>
        <v>26</v>
      </c>
      <c r="D317" s="4"/>
      <c r="E317" s="5">
        <f t="shared" si="46"/>
        <v>46753</v>
      </c>
      <c r="G317" s="12">
        <f t="shared" si="47"/>
        <v>798.3629942150191</v>
      </c>
      <c r="H317" s="12"/>
      <c r="I317" s="12">
        <f t="shared" si="48"/>
        <v>231.90856189210297</v>
      </c>
      <c r="J317" s="12"/>
      <c r="K317" s="12">
        <f t="shared" si="49"/>
        <v>566.4544323229161</v>
      </c>
      <c r="L317" s="12"/>
      <c r="M317" s="12"/>
      <c r="N317" s="12"/>
      <c r="O317" s="12">
        <f t="shared" si="50"/>
        <v>39189.299034894735</v>
      </c>
      <c r="P317" s="12"/>
      <c r="Q317" s="12">
        <f t="shared" si="51"/>
        <v>155.77232728137184</v>
      </c>
      <c r="R317" s="12"/>
      <c r="S317" s="12">
        <f t="shared" si="53"/>
        <v>957.4450744856294</v>
      </c>
      <c r="T317" s="12"/>
      <c r="U317" s="12">
        <f t="shared" si="54"/>
        <v>1911.5803959820205</v>
      </c>
      <c r="V317" s="12"/>
      <c r="W317" s="12"/>
      <c r="Y317" s="10">
        <f t="shared" si="52"/>
        <v>12</v>
      </c>
    </row>
    <row r="318" spans="1:25" ht="12.75">
      <c r="A318">
        <f t="shared" si="45"/>
        <v>303</v>
      </c>
      <c r="C318">
        <f t="shared" si="55"/>
        <v>26</v>
      </c>
      <c r="D318" s="4"/>
      <c r="E318" s="5">
        <f t="shared" si="46"/>
        <v>46784</v>
      </c>
      <c r="G318" s="12">
        <f t="shared" si="47"/>
        <v>798.3629942150191</v>
      </c>
      <c r="H318" s="12"/>
      <c r="I318" s="12">
        <f t="shared" si="48"/>
        <v>228.6042443702193</v>
      </c>
      <c r="J318" s="12"/>
      <c r="K318" s="12">
        <f t="shared" si="49"/>
        <v>569.7587498447997</v>
      </c>
      <c r="L318" s="12"/>
      <c r="M318" s="12"/>
      <c r="N318" s="12"/>
      <c r="O318" s="12">
        <f t="shared" si="50"/>
        <v>38619.54028504994</v>
      </c>
      <c r="P318" s="12"/>
      <c r="Q318" s="12">
        <f t="shared" si="51"/>
        <v>155.77232728137184</v>
      </c>
      <c r="R318" s="12"/>
      <c r="S318" s="12">
        <f t="shared" si="53"/>
        <v>957.4450744856294</v>
      </c>
      <c r="T318" s="12"/>
      <c r="U318" s="12">
        <f t="shared" si="54"/>
        <v>1911.5803959820205</v>
      </c>
      <c r="V318" s="12"/>
      <c r="W318" s="12"/>
      <c r="Y318" s="10">
        <f t="shared" si="52"/>
        <v>1</v>
      </c>
    </row>
    <row r="319" spans="1:25" ht="12.75">
      <c r="A319">
        <f t="shared" si="45"/>
        <v>304</v>
      </c>
      <c r="C319">
        <f t="shared" si="55"/>
        <v>26</v>
      </c>
      <c r="D319" s="4"/>
      <c r="E319" s="5">
        <f t="shared" si="46"/>
        <v>46813</v>
      </c>
      <c r="G319" s="12">
        <f t="shared" si="47"/>
        <v>798.3629942150191</v>
      </c>
      <c r="H319" s="12"/>
      <c r="I319" s="12">
        <f t="shared" si="48"/>
        <v>225.2806516627913</v>
      </c>
      <c r="J319" s="12"/>
      <c r="K319" s="12">
        <f t="shared" si="49"/>
        <v>573.0823425522277</v>
      </c>
      <c r="L319" s="12"/>
      <c r="M319" s="12"/>
      <c r="N319" s="12"/>
      <c r="O319" s="12">
        <f t="shared" si="50"/>
        <v>38046.45794249771</v>
      </c>
      <c r="P319" s="12"/>
      <c r="Q319" s="12">
        <f t="shared" si="51"/>
        <v>155.77232728137184</v>
      </c>
      <c r="R319" s="12"/>
      <c r="S319" s="12">
        <f t="shared" si="53"/>
        <v>957.4450744856294</v>
      </c>
      <c r="T319" s="12"/>
      <c r="U319" s="12">
        <f t="shared" si="54"/>
        <v>1911.5803959820205</v>
      </c>
      <c r="V319" s="12"/>
      <c r="W319" s="12"/>
      <c r="Y319" s="10">
        <f t="shared" si="52"/>
        <v>2</v>
      </c>
    </row>
    <row r="320" spans="1:25" ht="12.75">
      <c r="A320">
        <f t="shared" si="45"/>
        <v>305</v>
      </c>
      <c r="C320">
        <f t="shared" si="55"/>
        <v>26</v>
      </c>
      <c r="D320" s="4"/>
      <c r="E320" s="5">
        <f t="shared" si="46"/>
        <v>46844</v>
      </c>
      <c r="G320" s="12">
        <f t="shared" si="47"/>
        <v>798.3629942150191</v>
      </c>
      <c r="H320" s="12"/>
      <c r="I320" s="12">
        <f t="shared" si="48"/>
        <v>221.93767133123666</v>
      </c>
      <c r="J320" s="12"/>
      <c r="K320" s="12">
        <f t="shared" si="49"/>
        <v>576.4253228837824</v>
      </c>
      <c r="L320" s="12"/>
      <c r="M320" s="12"/>
      <c r="N320" s="12"/>
      <c r="O320" s="12">
        <f t="shared" si="50"/>
        <v>37470.03261961393</v>
      </c>
      <c r="P320" s="12"/>
      <c r="Q320" s="12">
        <f t="shared" si="51"/>
        <v>155.77232728137184</v>
      </c>
      <c r="R320" s="12"/>
      <c r="S320" s="12">
        <f t="shared" si="53"/>
        <v>957.4450744856294</v>
      </c>
      <c r="T320" s="12"/>
      <c r="U320" s="12">
        <f t="shared" si="54"/>
        <v>1911.5803959820205</v>
      </c>
      <c r="V320" s="12"/>
      <c r="W320" s="12"/>
      <c r="Y320" s="10">
        <f t="shared" si="52"/>
        <v>3</v>
      </c>
    </row>
    <row r="321" spans="1:25" ht="12.75">
      <c r="A321">
        <f t="shared" si="45"/>
        <v>306</v>
      </c>
      <c r="C321">
        <f t="shared" si="55"/>
        <v>26</v>
      </c>
      <c r="D321" s="4"/>
      <c r="E321" s="5">
        <f t="shared" si="46"/>
        <v>46874</v>
      </c>
      <c r="G321" s="12">
        <f t="shared" si="47"/>
        <v>798.3629942150191</v>
      </c>
      <c r="H321" s="12"/>
      <c r="I321" s="12">
        <f t="shared" si="48"/>
        <v>218.57519028108126</v>
      </c>
      <c r="J321" s="12"/>
      <c r="K321" s="12">
        <f t="shared" si="49"/>
        <v>579.7878039339378</v>
      </c>
      <c r="L321" s="12"/>
      <c r="M321" s="12"/>
      <c r="N321" s="12"/>
      <c r="O321" s="12">
        <f t="shared" si="50"/>
        <v>36890.24481567999</v>
      </c>
      <c r="P321" s="12"/>
      <c r="Q321" s="12">
        <f t="shared" si="51"/>
        <v>155.77232728137184</v>
      </c>
      <c r="R321" s="12"/>
      <c r="S321" s="12">
        <f t="shared" si="53"/>
        <v>957.4450744856294</v>
      </c>
      <c r="T321" s="12"/>
      <c r="U321" s="12">
        <f t="shared" si="54"/>
        <v>1911.5803959820205</v>
      </c>
      <c r="V321" s="12"/>
      <c r="W321" s="12"/>
      <c r="Y321" s="10">
        <f t="shared" si="52"/>
        <v>4</v>
      </c>
    </row>
    <row r="322" spans="1:25" ht="12.75">
      <c r="A322">
        <f t="shared" si="45"/>
        <v>307</v>
      </c>
      <c r="C322">
        <f t="shared" si="55"/>
        <v>26</v>
      </c>
      <c r="D322" s="4"/>
      <c r="E322" s="5">
        <f t="shared" si="46"/>
        <v>46905</v>
      </c>
      <c r="G322" s="12">
        <f t="shared" si="47"/>
        <v>798.3629942150191</v>
      </c>
      <c r="H322" s="12"/>
      <c r="I322" s="12">
        <f t="shared" si="48"/>
        <v>215.19309475813327</v>
      </c>
      <c r="J322" s="12"/>
      <c r="K322" s="12">
        <f t="shared" si="49"/>
        <v>583.1698994568858</v>
      </c>
      <c r="L322" s="12"/>
      <c r="M322" s="12"/>
      <c r="N322" s="12"/>
      <c r="O322" s="12">
        <f t="shared" si="50"/>
        <v>36307.0749162231</v>
      </c>
      <c r="P322" s="12"/>
      <c r="Q322" s="12">
        <f t="shared" si="51"/>
        <v>155.77232728137184</v>
      </c>
      <c r="R322" s="12"/>
      <c r="S322" s="12">
        <f t="shared" si="53"/>
        <v>957.4450744856294</v>
      </c>
      <c r="T322" s="12"/>
      <c r="U322" s="12">
        <f t="shared" si="54"/>
        <v>1911.5803959820205</v>
      </c>
      <c r="V322" s="12"/>
      <c r="W322" s="12"/>
      <c r="Y322" s="10">
        <f t="shared" si="52"/>
        <v>5</v>
      </c>
    </row>
    <row r="323" spans="1:25" ht="12.75">
      <c r="A323">
        <f t="shared" si="45"/>
        <v>308</v>
      </c>
      <c r="C323">
        <f t="shared" si="55"/>
        <v>26</v>
      </c>
      <c r="D323" s="4"/>
      <c r="E323" s="5">
        <f t="shared" si="46"/>
        <v>46935</v>
      </c>
      <c r="G323" s="12">
        <f t="shared" si="47"/>
        <v>798.3629942150191</v>
      </c>
      <c r="H323" s="12"/>
      <c r="I323" s="12">
        <f t="shared" si="48"/>
        <v>211.79127034463477</v>
      </c>
      <c r="J323" s="12"/>
      <c r="K323" s="12">
        <f t="shared" si="49"/>
        <v>586.5717238703843</v>
      </c>
      <c r="L323" s="12"/>
      <c r="M323" s="12"/>
      <c r="N323" s="12"/>
      <c r="O323" s="12">
        <f t="shared" si="50"/>
        <v>35720.50319235271</v>
      </c>
      <c r="P323" s="12"/>
      <c r="Q323" s="12">
        <f t="shared" si="51"/>
        <v>155.77232728137184</v>
      </c>
      <c r="R323" s="12"/>
      <c r="S323" s="12">
        <f t="shared" si="53"/>
        <v>957.4450744856294</v>
      </c>
      <c r="T323" s="12"/>
      <c r="U323" s="12">
        <f t="shared" si="54"/>
        <v>1911.5803959820205</v>
      </c>
      <c r="V323" s="12"/>
      <c r="W323" s="12"/>
      <c r="Y323" s="10">
        <f t="shared" si="52"/>
        <v>6</v>
      </c>
    </row>
    <row r="324" spans="1:25" ht="12.75">
      <c r="A324">
        <f t="shared" si="45"/>
        <v>309</v>
      </c>
      <c r="C324">
        <f t="shared" si="55"/>
        <v>26</v>
      </c>
      <c r="D324" s="4"/>
      <c r="E324" s="5">
        <f t="shared" si="46"/>
        <v>46966</v>
      </c>
      <c r="G324" s="12">
        <f t="shared" si="47"/>
        <v>798.3629942150191</v>
      </c>
      <c r="H324" s="12"/>
      <c r="I324" s="12">
        <f t="shared" si="48"/>
        <v>208.36960195539083</v>
      </c>
      <c r="J324" s="12"/>
      <c r="K324" s="12">
        <f t="shared" si="49"/>
        <v>589.9933922596282</v>
      </c>
      <c r="L324" s="12"/>
      <c r="M324" s="12"/>
      <c r="N324" s="12"/>
      <c r="O324" s="12">
        <f t="shared" si="50"/>
        <v>35130.50980009309</v>
      </c>
      <c r="P324" s="12"/>
      <c r="Q324" s="12">
        <f t="shared" si="51"/>
        <v>155.77232728137184</v>
      </c>
      <c r="R324" s="12"/>
      <c r="S324" s="12">
        <f t="shared" si="53"/>
        <v>957.4450744856294</v>
      </c>
      <c r="T324" s="12"/>
      <c r="U324" s="12">
        <f t="shared" si="54"/>
        <v>1911.5803959820205</v>
      </c>
      <c r="V324" s="12"/>
      <c r="W324" s="12"/>
      <c r="Y324" s="10">
        <f t="shared" si="52"/>
        <v>7</v>
      </c>
    </row>
    <row r="325" spans="1:25" ht="12.75">
      <c r="A325">
        <f t="shared" si="45"/>
        <v>310</v>
      </c>
      <c r="C325">
        <f t="shared" si="55"/>
        <v>26</v>
      </c>
      <c r="D325" s="4"/>
      <c r="E325" s="5">
        <f t="shared" si="46"/>
        <v>46997</v>
      </c>
      <c r="G325" s="12">
        <f t="shared" si="47"/>
        <v>798.3629942150191</v>
      </c>
      <c r="H325" s="12"/>
      <c r="I325" s="12">
        <f t="shared" si="48"/>
        <v>204.92797383387637</v>
      </c>
      <c r="J325" s="12"/>
      <c r="K325" s="12">
        <f t="shared" si="49"/>
        <v>593.4350203811427</v>
      </c>
      <c r="L325" s="12"/>
      <c r="M325" s="12"/>
      <c r="N325" s="12"/>
      <c r="O325" s="12">
        <f t="shared" si="50"/>
        <v>34537.07477971195</v>
      </c>
      <c r="P325" s="12"/>
      <c r="Q325" s="12">
        <f t="shared" si="51"/>
        <v>155.77232728137184</v>
      </c>
      <c r="R325" s="12"/>
      <c r="S325" s="12">
        <f t="shared" si="53"/>
        <v>957.4450744856294</v>
      </c>
      <c r="T325" s="12"/>
      <c r="U325" s="12">
        <f t="shared" si="54"/>
        <v>1911.5803959820205</v>
      </c>
      <c r="V325" s="12"/>
      <c r="W325" s="12"/>
      <c r="Y325" s="10">
        <f t="shared" si="52"/>
        <v>8</v>
      </c>
    </row>
    <row r="326" spans="1:25" ht="12.75">
      <c r="A326">
        <f t="shared" si="45"/>
        <v>311</v>
      </c>
      <c r="C326">
        <f t="shared" si="55"/>
        <v>26</v>
      </c>
      <c r="D326" s="4"/>
      <c r="E326" s="5">
        <f t="shared" si="46"/>
        <v>47027</v>
      </c>
      <c r="G326" s="12">
        <f t="shared" si="47"/>
        <v>798.3629942150191</v>
      </c>
      <c r="H326" s="12"/>
      <c r="I326" s="12">
        <f t="shared" si="48"/>
        <v>201.4662695483197</v>
      </c>
      <c r="J326" s="12"/>
      <c r="K326" s="12">
        <f t="shared" si="49"/>
        <v>596.8967246666994</v>
      </c>
      <c r="L326" s="12"/>
      <c r="M326" s="12"/>
      <c r="N326" s="12"/>
      <c r="O326" s="12">
        <f t="shared" si="50"/>
        <v>33940.178055045246</v>
      </c>
      <c r="P326" s="12"/>
      <c r="Q326" s="12">
        <f t="shared" si="51"/>
        <v>155.77232728137184</v>
      </c>
      <c r="R326" s="12"/>
      <c r="S326" s="12">
        <f t="shared" si="53"/>
        <v>957.4450744856294</v>
      </c>
      <c r="T326" s="12"/>
      <c r="U326" s="12">
        <f t="shared" si="54"/>
        <v>1911.5803959820205</v>
      </c>
      <c r="V326" s="12"/>
      <c r="W326" s="12"/>
      <c r="Y326" s="10">
        <f t="shared" si="52"/>
        <v>9</v>
      </c>
    </row>
    <row r="327" spans="1:25" ht="12.75">
      <c r="A327">
        <f t="shared" si="45"/>
        <v>312</v>
      </c>
      <c r="C327">
        <f t="shared" si="55"/>
        <v>26</v>
      </c>
      <c r="D327" s="4"/>
      <c r="E327" s="5">
        <f t="shared" si="46"/>
        <v>47058</v>
      </c>
      <c r="G327" s="12">
        <f t="shared" si="47"/>
        <v>798.3629942150191</v>
      </c>
      <c r="H327" s="12"/>
      <c r="I327" s="12">
        <f t="shared" si="48"/>
        <v>197.98437198776395</v>
      </c>
      <c r="J327" s="12"/>
      <c r="K327" s="12">
        <f t="shared" si="49"/>
        <v>600.3786222272552</v>
      </c>
      <c r="L327" s="12"/>
      <c r="M327" s="12"/>
      <c r="N327" s="12"/>
      <c r="O327" s="12">
        <f t="shared" si="50"/>
        <v>33339.79943281799</v>
      </c>
      <c r="P327" s="12"/>
      <c r="Q327" s="12">
        <f t="shared" si="51"/>
        <v>155.77232728137184</v>
      </c>
      <c r="R327" s="12"/>
      <c r="S327" s="12">
        <f t="shared" si="53"/>
        <v>957.4450744856294</v>
      </c>
      <c r="T327" s="12"/>
      <c r="U327" s="12">
        <f t="shared" si="54"/>
        <v>1911.5803959820205</v>
      </c>
      <c r="V327" s="12"/>
      <c r="W327" s="12"/>
      <c r="Y327" s="10">
        <f t="shared" si="52"/>
        <v>10</v>
      </c>
    </row>
    <row r="328" spans="1:25" ht="12.75">
      <c r="A328">
        <f t="shared" si="45"/>
        <v>313</v>
      </c>
      <c r="C328">
        <f t="shared" si="55"/>
        <v>27</v>
      </c>
      <c r="D328" s="4"/>
      <c r="E328" s="5">
        <f t="shared" si="46"/>
        <v>47088</v>
      </c>
      <c r="G328" s="12">
        <f t="shared" si="47"/>
        <v>798.3629942150191</v>
      </c>
      <c r="H328" s="12"/>
      <c r="I328" s="12">
        <f t="shared" si="48"/>
        <v>194.48216335810497</v>
      </c>
      <c r="J328" s="12"/>
      <c r="K328" s="12">
        <f t="shared" si="49"/>
        <v>603.8808308569141</v>
      </c>
      <c r="L328" s="12"/>
      <c r="M328" s="12"/>
      <c r="N328" s="12"/>
      <c r="O328" s="12">
        <f t="shared" si="50"/>
        <v>32735.91860196108</v>
      </c>
      <c r="P328" s="12"/>
      <c r="Q328" s="12">
        <f t="shared" si="51"/>
        <v>163.56094364544043</v>
      </c>
      <c r="R328" s="12"/>
      <c r="S328" s="12">
        <f t="shared" si="53"/>
        <v>1015.7534795218044</v>
      </c>
      <c r="T328" s="12"/>
      <c r="U328" s="12">
        <f t="shared" si="54"/>
        <v>1977.677417382264</v>
      </c>
      <c r="V328" s="12"/>
      <c r="W328" s="12"/>
      <c r="Y328" s="10">
        <f t="shared" si="52"/>
        <v>11</v>
      </c>
    </row>
    <row r="329" spans="1:25" ht="12.75">
      <c r="A329">
        <f t="shared" si="45"/>
        <v>314</v>
      </c>
      <c r="C329">
        <f t="shared" si="55"/>
        <v>27</v>
      </c>
      <c r="D329" s="4"/>
      <c r="E329" s="5">
        <f t="shared" si="46"/>
        <v>47119</v>
      </c>
      <c r="G329" s="12">
        <f t="shared" si="47"/>
        <v>798.3629942150191</v>
      </c>
      <c r="H329" s="12"/>
      <c r="I329" s="12">
        <f t="shared" si="48"/>
        <v>190.9595251781063</v>
      </c>
      <c r="J329" s="12"/>
      <c r="K329" s="12">
        <f t="shared" si="49"/>
        <v>607.4034690369127</v>
      </c>
      <c r="L329" s="12"/>
      <c r="M329" s="12"/>
      <c r="N329" s="12"/>
      <c r="O329" s="12">
        <f t="shared" si="50"/>
        <v>32128.515132924167</v>
      </c>
      <c r="P329" s="12"/>
      <c r="Q329" s="12">
        <f t="shared" si="51"/>
        <v>163.56094364544043</v>
      </c>
      <c r="R329" s="12"/>
      <c r="S329" s="12">
        <f t="shared" si="53"/>
        <v>1015.7534795218044</v>
      </c>
      <c r="T329" s="12"/>
      <c r="U329" s="12">
        <f t="shared" si="54"/>
        <v>1977.677417382264</v>
      </c>
      <c r="V329" s="12"/>
      <c r="W329" s="12"/>
      <c r="Y329" s="10">
        <f t="shared" si="52"/>
        <v>12</v>
      </c>
    </row>
    <row r="330" spans="1:25" ht="12.75">
      <c r="A330">
        <f t="shared" si="45"/>
        <v>315</v>
      </c>
      <c r="C330">
        <f t="shared" si="55"/>
        <v>27</v>
      </c>
      <c r="D330" s="4"/>
      <c r="E330" s="5">
        <f t="shared" si="46"/>
        <v>47150</v>
      </c>
      <c r="G330" s="12">
        <f t="shared" si="47"/>
        <v>798.3629942150191</v>
      </c>
      <c r="H330" s="12"/>
      <c r="I330" s="12">
        <f t="shared" si="48"/>
        <v>187.41633827539098</v>
      </c>
      <c r="J330" s="12"/>
      <c r="K330" s="12">
        <f t="shared" si="49"/>
        <v>610.946655939628</v>
      </c>
      <c r="L330" s="12"/>
      <c r="M330" s="12"/>
      <c r="N330" s="12"/>
      <c r="O330" s="12">
        <f t="shared" si="50"/>
        <v>31517.56847698454</v>
      </c>
      <c r="P330" s="12"/>
      <c r="Q330" s="12">
        <f t="shared" si="51"/>
        <v>163.56094364544043</v>
      </c>
      <c r="R330" s="12"/>
      <c r="S330" s="12">
        <f t="shared" si="53"/>
        <v>1015.7534795218044</v>
      </c>
      <c r="T330" s="12"/>
      <c r="U330" s="12">
        <f t="shared" si="54"/>
        <v>1977.677417382264</v>
      </c>
      <c r="V330" s="12"/>
      <c r="W330" s="12"/>
      <c r="Y330" s="10">
        <f t="shared" si="52"/>
        <v>1</v>
      </c>
    </row>
    <row r="331" spans="1:25" ht="12.75">
      <c r="A331">
        <f t="shared" si="45"/>
        <v>316</v>
      </c>
      <c r="C331">
        <f t="shared" si="55"/>
        <v>27</v>
      </c>
      <c r="D331" s="4"/>
      <c r="E331" s="5">
        <f t="shared" si="46"/>
        <v>47178</v>
      </c>
      <c r="G331" s="12">
        <f t="shared" si="47"/>
        <v>798.3629942150191</v>
      </c>
      <c r="H331" s="12"/>
      <c r="I331" s="12">
        <f t="shared" si="48"/>
        <v>183.85248278240982</v>
      </c>
      <c r="J331" s="12"/>
      <c r="K331" s="12">
        <f t="shared" si="49"/>
        <v>614.5105114326093</v>
      </c>
      <c r="L331" s="12"/>
      <c r="M331" s="12"/>
      <c r="N331" s="12"/>
      <c r="O331" s="12">
        <f t="shared" si="50"/>
        <v>30903.05796555193</v>
      </c>
      <c r="P331" s="12"/>
      <c r="Q331" s="12">
        <f t="shared" si="51"/>
        <v>163.56094364544043</v>
      </c>
      <c r="R331" s="12"/>
      <c r="S331" s="12">
        <f t="shared" si="53"/>
        <v>1015.7534795218044</v>
      </c>
      <c r="T331" s="12"/>
      <c r="U331" s="12">
        <f t="shared" si="54"/>
        <v>1977.677417382264</v>
      </c>
      <c r="V331" s="12"/>
      <c r="W331" s="12"/>
      <c r="Y331" s="10">
        <f t="shared" si="52"/>
        <v>2</v>
      </c>
    </row>
    <row r="332" spans="1:25" ht="12.75">
      <c r="A332">
        <f t="shared" si="45"/>
        <v>317</v>
      </c>
      <c r="C332">
        <f t="shared" si="55"/>
        <v>27</v>
      </c>
      <c r="D332" s="4"/>
      <c r="E332" s="5">
        <f t="shared" si="46"/>
        <v>47209</v>
      </c>
      <c r="G332" s="12">
        <f t="shared" si="47"/>
        <v>798.3629942150191</v>
      </c>
      <c r="H332" s="12"/>
      <c r="I332" s="12">
        <f t="shared" si="48"/>
        <v>180.26783813238626</v>
      </c>
      <c r="J332" s="12"/>
      <c r="K332" s="12">
        <f t="shared" si="49"/>
        <v>618.0951560826328</v>
      </c>
      <c r="L332" s="12"/>
      <c r="M332" s="12"/>
      <c r="N332" s="12"/>
      <c r="O332" s="12">
        <f t="shared" si="50"/>
        <v>30284.962809469296</v>
      </c>
      <c r="P332" s="12"/>
      <c r="Q332" s="12">
        <f t="shared" si="51"/>
        <v>163.56094364544043</v>
      </c>
      <c r="R332" s="12"/>
      <c r="S332" s="12">
        <f t="shared" si="53"/>
        <v>1015.7534795218044</v>
      </c>
      <c r="T332" s="12"/>
      <c r="U332" s="12">
        <f t="shared" si="54"/>
        <v>1977.677417382264</v>
      </c>
      <c r="V332" s="12"/>
      <c r="W332" s="12"/>
      <c r="Y332" s="10">
        <f t="shared" si="52"/>
        <v>3</v>
      </c>
    </row>
    <row r="333" spans="1:25" ht="12.75">
      <c r="A333">
        <f t="shared" si="45"/>
        <v>318</v>
      </c>
      <c r="C333">
        <f t="shared" si="55"/>
        <v>27</v>
      </c>
      <c r="D333" s="4"/>
      <c r="E333" s="5">
        <f t="shared" si="46"/>
        <v>47239</v>
      </c>
      <c r="G333" s="12">
        <f t="shared" si="47"/>
        <v>798.3629942150191</v>
      </c>
      <c r="H333" s="12"/>
      <c r="I333" s="12">
        <f t="shared" si="48"/>
        <v>176.66228305523757</v>
      </c>
      <c r="J333" s="12"/>
      <c r="K333" s="12">
        <f t="shared" si="49"/>
        <v>621.7007111597815</v>
      </c>
      <c r="L333" s="12"/>
      <c r="M333" s="12"/>
      <c r="N333" s="12"/>
      <c r="O333" s="12">
        <f t="shared" si="50"/>
        <v>29663.262098309515</v>
      </c>
      <c r="P333" s="12"/>
      <c r="Q333" s="12">
        <f t="shared" si="51"/>
        <v>163.56094364544043</v>
      </c>
      <c r="R333" s="12"/>
      <c r="S333" s="12">
        <f t="shared" si="53"/>
        <v>1015.7534795218044</v>
      </c>
      <c r="T333" s="12"/>
      <c r="U333" s="12">
        <f t="shared" si="54"/>
        <v>1977.677417382264</v>
      </c>
      <c r="V333" s="12"/>
      <c r="W333" s="12"/>
      <c r="Y333" s="10">
        <f t="shared" si="52"/>
        <v>4</v>
      </c>
    </row>
    <row r="334" spans="1:25" ht="12.75">
      <c r="A334">
        <f t="shared" si="45"/>
        <v>319</v>
      </c>
      <c r="C334">
        <f t="shared" si="55"/>
        <v>27</v>
      </c>
      <c r="D334" s="4"/>
      <c r="E334" s="5">
        <f t="shared" si="46"/>
        <v>47270</v>
      </c>
      <c r="G334" s="12">
        <f t="shared" si="47"/>
        <v>798.3629942150191</v>
      </c>
      <c r="H334" s="12"/>
      <c r="I334" s="12">
        <f t="shared" si="48"/>
        <v>173.03569557347217</v>
      </c>
      <c r="J334" s="12"/>
      <c r="K334" s="12">
        <f t="shared" si="49"/>
        <v>625.3272986415469</v>
      </c>
      <c r="L334" s="12"/>
      <c r="M334" s="12"/>
      <c r="N334" s="12"/>
      <c r="O334" s="12">
        <f t="shared" si="50"/>
        <v>29037.934799667968</v>
      </c>
      <c r="P334" s="12"/>
      <c r="Q334" s="12">
        <f t="shared" si="51"/>
        <v>163.56094364544043</v>
      </c>
      <c r="R334" s="12"/>
      <c r="S334" s="12">
        <f t="shared" si="53"/>
        <v>1015.7534795218044</v>
      </c>
      <c r="T334" s="12"/>
      <c r="U334" s="12">
        <f t="shared" si="54"/>
        <v>1977.677417382264</v>
      </c>
      <c r="V334" s="12"/>
      <c r="W334" s="12"/>
      <c r="Y334" s="10">
        <f t="shared" si="52"/>
        <v>5</v>
      </c>
    </row>
    <row r="335" spans="1:25" ht="12.75">
      <c r="A335">
        <f t="shared" si="45"/>
        <v>320</v>
      </c>
      <c r="C335">
        <f t="shared" si="55"/>
        <v>27</v>
      </c>
      <c r="D335" s="4"/>
      <c r="E335" s="5">
        <f t="shared" si="46"/>
        <v>47300</v>
      </c>
      <c r="G335" s="12">
        <f t="shared" si="47"/>
        <v>798.3629942150191</v>
      </c>
      <c r="H335" s="12"/>
      <c r="I335" s="12">
        <f t="shared" si="48"/>
        <v>169.38795299806316</v>
      </c>
      <c r="J335" s="12"/>
      <c r="K335" s="12">
        <f t="shared" si="49"/>
        <v>628.9750412169559</v>
      </c>
      <c r="L335" s="12"/>
      <c r="M335" s="12"/>
      <c r="N335" s="12"/>
      <c r="O335" s="12">
        <f t="shared" si="50"/>
        <v>28408.959758451012</v>
      </c>
      <c r="P335" s="12"/>
      <c r="Q335" s="12">
        <f t="shared" si="51"/>
        <v>163.56094364544043</v>
      </c>
      <c r="R335" s="12"/>
      <c r="S335" s="12">
        <f t="shared" si="53"/>
        <v>1015.7534795218044</v>
      </c>
      <c r="T335" s="12"/>
      <c r="U335" s="12">
        <f t="shared" si="54"/>
        <v>1977.677417382264</v>
      </c>
      <c r="V335" s="12"/>
      <c r="W335" s="12"/>
      <c r="Y335" s="10">
        <f t="shared" si="52"/>
        <v>6</v>
      </c>
    </row>
    <row r="336" spans="1:25" ht="12.75">
      <c r="A336">
        <f aca="true" t="shared" si="56" ref="A336:A403">IF(OR(A335&gt;$K$4*12,A335=$K$4*12),"",A335+1)</f>
        <v>321</v>
      </c>
      <c r="C336">
        <f t="shared" si="55"/>
        <v>27</v>
      </c>
      <c r="D336" s="4"/>
      <c r="E336" s="5">
        <f aca="true" t="shared" si="57" ref="E336:E403">IF(A336="","",DATE(IF(MONTH(E335)=12,(YEAR(E335))+1,(YEAR(E335))),IF(MONTH(E335)=12,1,MONTH(E335)+1),DAY(E335)))</f>
        <v>47331</v>
      </c>
      <c r="G336" s="12">
        <f aca="true" t="shared" si="58" ref="G336:G403">IF(A336="","",$K$3)</f>
        <v>798.3629942150191</v>
      </c>
      <c r="H336" s="12"/>
      <c r="I336" s="12">
        <f aca="true" t="shared" si="59" ref="I336:I403">IF(A336="","",IPMT($K$2/12,1,$K$4,-O335))</f>
        <v>165.71893192429758</v>
      </c>
      <c r="J336" s="12"/>
      <c r="K336" s="12">
        <f aca="true" t="shared" si="60" ref="K336:K403">IF(A336="","",G336-I336)</f>
        <v>632.6440622907214</v>
      </c>
      <c r="L336" s="12"/>
      <c r="M336" s="12"/>
      <c r="N336" s="12"/>
      <c r="O336" s="12">
        <f aca="true" t="shared" si="61" ref="O336:O403">IF(A336="","",(O335-M336-K336))</f>
        <v>27776.31569616029</v>
      </c>
      <c r="P336" s="12"/>
      <c r="Q336" s="12">
        <f aca="true" t="shared" si="62" ref="Q336:Q403">IF(A336="","",VLOOKUP(C336,Insurance,3))</f>
        <v>163.56094364544043</v>
      </c>
      <c r="R336" s="12"/>
      <c r="S336" s="12">
        <f t="shared" si="53"/>
        <v>1015.7534795218044</v>
      </c>
      <c r="T336" s="12"/>
      <c r="U336" s="12">
        <f t="shared" si="54"/>
        <v>1977.677417382264</v>
      </c>
      <c r="V336" s="12"/>
      <c r="W336" s="12"/>
      <c r="Y336" s="10">
        <f aca="true" t="shared" si="63" ref="Y336:Y375">IF(Y335=12,1,Y335+1)</f>
        <v>7</v>
      </c>
    </row>
    <row r="337" spans="1:25" ht="12.75">
      <c r="A337">
        <f t="shared" si="56"/>
        <v>322</v>
      </c>
      <c r="C337">
        <f t="shared" si="55"/>
        <v>27</v>
      </c>
      <c r="D337" s="4"/>
      <c r="E337" s="5">
        <f t="shared" si="57"/>
        <v>47362</v>
      </c>
      <c r="G337" s="12">
        <f t="shared" si="58"/>
        <v>798.3629942150191</v>
      </c>
      <c r="H337" s="12"/>
      <c r="I337" s="12">
        <f t="shared" si="59"/>
        <v>162.0285082276017</v>
      </c>
      <c r="J337" s="12"/>
      <c r="K337" s="12">
        <f t="shared" si="60"/>
        <v>636.3344859874173</v>
      </c>
      <c r="L337" s="12"/>
      <c r="M337" s="12"/>
      <c r="N337" s="12"/>
      <c r="O337" s="12">
        <f t="shared" si="61"/>
        <v>27139.981210172875</v>
      </c>
      <c r="P337" s="12"/>
      <c r="Q337" s="12">
        <f t="shared" si="62"/>
        <v>163.56094364544043</v>
      </c>
      <c r="R337" s="12"/>
      <c r="S337" s="12">
        <f aca="true" t="shared" si="64" ref="S337:S400">IF(A337="","",VLOOKUP(C337,Property_Taxes,4))</f>
        <v>1015.7534795218044</v>
      </c>
      <c r="T337" s="12"/>
      <c r="U337" s="12">
        <f aca="true" t="shared" si="65" ref="U337:U400">IF(A337="","",(G337+Q337+S337))</f>
        <v>1977.677417382264</v>
      </c>
      <c r="V337" s="12"/>
      <c r="W337" s="12"/>
      <c r="Y337" s="10">
        <f t="shared" si="63"/>
        <v>8</v>
      </c>
    </row>
    <row r="338" spans="1:25" ht="12.75">
      <c r="A338">
        <f t="shared" si="56"/>
        <v>323</v>
      </c>
      <c r="C338">
        <f t="shared" si="55"/>
        <v>27</v>
      </c>
      <c r="D338" s="4"/>
      <c r="E338" s="5">
        <f t="shared" si="57"/>
        <v>47392</v>
      </c>
      <c r="G338" s="12">
        <f t="shared" si="58"/>
        <v>798.3629942150191</v>
      </c>
      <c r="H338" s="12"/>
      <c r="I338" s="12">
        <f t="shared" si="59"/>
        <v>158.3165570593418</v>
      </c>
      <c r="J338" s="12"/>
      <c r="K338" s="12">
        <f t="shared" si="60"/>
        <v>640.0464371556773</v>
      </c>
      <c r="L338" s="12"/>
      <c r="M338" s="12"/>
      <c r="N338" s="12"/>
      <c r="O338" s="12">
        <f t="shared" si="61"/>
        <v>26499.934773017198</v>
      </c>
      <c r="P338" s="12"/>
      <c r="Q338" s="12">
        <f t="shared" si="62"/>
        <v>163.56094364544043</v>
      </c>
      <c r="R338" s="12"/>
      <c r="S338" s="12">
        <f t="shared" si="64"/>
        <v>1015.7534795218044</v>
      </c>
      <c r="T338" s="12"/>
      <c r="U338" s="12">
        <f t="shared" si="65"/>
        <v>1977.677417382264</v>
      </c>
      <c r="V338" s="12"/>
      <c r="W338" s="12"/>
      <c r="Y338" s="10">
        <f t="shared" si="63"/>
        <v>9</v>
      </c>
    </row>
    <row r="339" spans="1:25" ht="12.75">
      <c r="A339">
        <f t="shared" si="56"/>
        <v>324</v>
      </c>
      <c r="C339">
        <f t="shared" si="55"/>
        <v>27</v>
      </c>
      <c r="D339" s="4"/>
      <c r="E339" s="5">
        <f t="shared" si="57"/>
        <v>47423</v>
      </c>
      <c r="G339" s="12">
        <f t="shared" si="58"/>
        <v>798.3629942150191</v>
      </c>
      <c r="H339" s="12"/>
      <c r="I339" s="12">
        <f t="shared" si="59"/>
        <v>154.58295284260032</v>
      </c>
      <c r="J339" s="12"/>
      <c r="K339" s="12">
        <f t="shared" si="60"/>
        <v>643.7800413724187</v>
      </c>
      <c r="L339" s="12"/>
      <c r="M339" s="12"/>
      <c r="N339" s="12"/>
      <c r="O339" s="12">
        <f t="shared" si="61"/>
        <v>25856.15473164478</v>
      </c>
      <c r="P339" s="12"/>
      <c r="Q339" s="12">
        <f t="shared" si="62"/>
        <v>163.56094364544043</v>
      </c>
      <c r="R339" s="12"/>
      <c r="S339" s="12">
        <f t="shared" si="64"/>
        <v>1015.7534795218044</v>
      </c>
      <c r="T339" s="12"/>
      <c r="U339" s="12">
        <f t="shared" si="65"/>
        <v>1977.677417382264</v>
      </c>
      <c r="V339" s="12"/>
      <c r="W339" s="12"/>
      <c r="Y339" s="10">
        <f t="shared" si="63"/>
        <v>10</v>
      </c>
    </row>
    <row r="340" spans="1:25" ht="12.75">
      <c r="A340">
        <f t="shared" si="56"/>
        <v>325</v>
      </c>
      <c r="C340">
        <f t="shared" si="55"/>
        <v>28</v>
      </c>
      <c r="D340" s="4"/>
      <c r="E340" s="5">
        <f t="shared" si="57"/>
        <v>47453</v>
      </c>
      <c r="G340" s="12">
        <f t="shared" si="58"/>
        <v>798.3629942150191</v>
      </c>
      <c r="H340" s="12"/>
      <c r="I340" s="12">
        <f t="shared" si="59"/>
        <v>150.82756926792788</v>
      </c>
      <c r="J340" s="12"/>
      <c r="K340" s="12">
        <f t="shared" si="60"/>
        <v>647.5354249470912</v>
      </c>
      <c r="L340" s="12"/>
      <c r="M340" s="12"/>
      <c r="N340" s="12"/>
      <c r="O340" s="12">
        <f t="shared" si="61"/>
        <v>25208.61930669769</v>
      </c>
      <c r="P340" s="12"/>
      <c r="Q340" s="12">
        <f t="shared" si="62"/>
        <v>171.73899082771246</v>
      </c>
      <c r="R340" s="12"/>
      <c r="S340" s="12">
        <f t="shared" si="64"/>
        <v>1077.6128664246824</v>
      </c>
      <c r="T340" s="12"/>
      <c r="U340" s="12">
        <f t="shared" si="65"/>
        <v>2047.7148514674138</v>
      </c>
      <c r="V340" s="12"/>
      <c r="W340" s="12"/>
      <c r="Y340" s="10">
        <f t="shared" si="63"/>
        <v>11</v>
      </c>
    </row>
    <row r="341" spans="1:25" ht="12.75">
      <c r="A341">
        <f t="shared" si="56"/>
        <v>326</v>
      </c>
      <c r="C341">
        <f t="shared" si="55"/>
        <v>28</v>
      </c>
      <c r="D341" s="4"/>
      <c r="E341" s="5">
        <f t="shared" si="57"/>
        <v>47484</v>
      </c>
      <c r="G341" s="12">
        <f t="shared" si="58"/>
        <v>798.3629942150191</v>
      </c>
      <c r="H341" s="12"/>
      <c r="I341" s="12">
        <f t="shared" si="59"/>
        <v>147.05027928906986</v>
      </c>
      <c r="J341" s="12"/>
      <c r="K341" s="12">
        <f t="shared" si="60"/>
        <v>651.3127149259492</v>
      </c>
      <c r="L341" s="12"/>
      <c r="M341" s="12"/>
      <c r="N341" s="12"/>
      <c r="O341" s="12">
        <f t="shared" si="61"/>
        <v>24557.30659177174</v>
      </c>
      <c r="P341" s="12"/>
      <c r="Q341" s="12">
        <f t="shared" si="62"/>
        <v>171.73899082771246</v>
      </c>
      <c r="R341" s="12"/>
      <c r="S341" s="12">
        <f t="shared" si="64"/>
        <v>1077.6128664246824</v>
      </c>
      <c r="T341" s="12"/>
      <c r="U341" s="12">
        <f t="shared" si="65"/>
        <v>2047.7148514674138</v>
      </c>
      <c r="V341" s="12"/>
      <c r="W341" s="12"/>
      <c r="Y341" s="10">
        <f t="shared" si="63"/>
        <v>12</v>
      </c>
    </row>
    <row r="342" spans="1:25" ht="12.75">
      <c r="A342">
        <f t="shared" si="56"/>
        <v>327</v>
      </c>
      <c r="C342">
        <f t="shared" si="55"/>
        <v>28</v>
      </c>
      <c r="D342" s="4"/>
      <c r="E342" s="5">
        <f t="shared" si="57"/>
        <v>47515</v>
      </c>
      <c r="G342" s="12">
        <f t="shared" si="58"/>
        <v>798.3629942150191</v>
      </c>
      <c r="H342" s="12"/>
      <c r="I342" s="12">
        <f t="shared" si="59"/>
        <v>143.2509551186685</v>
      </c>
      <c r="J342" s="12"/>
      <c r="K342" s="12">
        <f t="shared" si="60"/>
        <v>655.1120390963506</v>
      </c>
      <c r="L342" s="12"/>
      <c r="M342" s="12"/>
      <c r="N342" s="12"/>
      <c r="O342" s="12">
        <f t="shared" si="61"/>
        <v>23902.194552675388</v>
      </c>
      <c r="P342" s="12"/>
      <c r="Q342" s="12">
        <f t="shared" si="62"/>
        <v>171.73899082771246</v>
      </c>
      <c r="R342" s="12"/>
      <c r="S342" s="12">
        <f t="shared" si="64"/>
        <v>1077.6128664246824</v>
      </c>
      <c r="T342" s="12"/>
      <c r="U342" s="12">
        <f t="shared" si="65"/>
        <v>2047.7148514674138</v>
      </c>
      <c r="V342" s="12"/>
      <c r="W342" s="12"/>
      <c r="Y342" s="10">
        <f t="shared" si="63"/>
        <v>1</v>
      </c>
    </row>
    <row r="343" spans="1:25" ht="12.75">
      <c r="A343">
        <f t="shared" si="56"/>
        <v>328</v>
      </c>
      <c r="C343">
        <f t="shared" si="55"/>
        <v>28</v>
      </c>
      <c r="D343" s="4"/>
      <c r="E343" s="5">
        <f t="shared" si="57"/>
        <v>47543</v>
      </c>
      <c r="G343" s="12">
        <f t="shared" si="58"/>
        <v>798.3629942150191</v>
      </c>
      <c r="H343" s="12"/>
      <c r="I343" s="12">
        <f t="shared" si="59"/>
        <v>139.42946822393978</v>
      </c>
      <c r="J343" s="12"/>
      <c r="K343" s="12">
        <f t="shared" si="60"/>
        <v>658.9335259910793</v>
      </c>
      <c r="L343" s="12"/>
      <c r="M343" s="12"/>
      <c r="N343" s="12"/>
      <c r="O343" s="12">
        <f t="shared" si="61"/>
        <v>23243.261026684308</v>
      </c>
      <c r="P343" s="12"/>
      <c r="Q343" s="12">
        <f t="shared" si="62"/>
        <v>171.73899082771246</v>
      </c>
      <c r="R343" s="12"/>
      <c r="S343" s="12">
        <f t="shared" si="64"/>
        <v>1077.6128664246824</v>
      </c>
      <c r="T343" s="12"/>
      <c r="U343" s="12">
        <f t="shared" si="65"/>
        <v>2047.7148514674138</v>
      </c>
      <c r="V343" s="12"/>
      <c r="W343" s="12"/>
      <c r="Y343" s="10">
        <f t="shared" si="63"/>
        <v>2</v>
      </c>
    </row>
    <row r="344" spans="1:25" ht="12.75">
      <c r="A344">
        <f t="shared" si="56"/>
        <v>329</v>
      </c>
      <c r="C344">
        <f t="shared" si="55"/>
        <v>28</v>
      </c>
      <c r="D344" s="4"/>
      <c r="E344" s="5">
        <f t="shared" si="57"/>
        <v>47574</v>
      </c>
      <c r="G344" s="12">
        <f t="shared" si="58"/>
        <v>798.3629942150191</v>
      </c>
      <c r="H344" s="12"/>
      <c r="I344" s="12">
        <f t="shared" si="59"/>
        <v>135.58568932232512</v>
      </c>
      <c r="J344" s="12"/>
      <c r="K344" s="12">
        <f t="shared" si="60"/>
        <v>662.7773048926939</v>
      </c>
      <c r="L344" s="12"/>
      <c r="M344" s="12"/>
      <c r="N344" s="12"/>
      <c r="O344" s="12">
        <f t="shared" si="61"/>
        <v>22580.483721791614</v>
      </c>
      <c r="P344" s="12"/>
      <c r="Q344" s="12">
        <f t="shared" si="62"/>
        <v>171.73899082771246</v>
      </c>
      <c r="R344" s="12"/>
      <c r="S344" s="12">
        <f t="shared" si="64"/>
        <v>1077.6128664246824</v>
      </c>
      <c r="T344" s="12"/>
      <c r="U344" s="12">
        <f t="shared" si="65"/>
        <v>2047.7148514674138</v>
      </c>
      <c r="V344" s="12"/>
      <c r="W344" s="12"/>
      <c r="Y344" s="10">
        <f t="shared" si="63"/>
        <v>3</v>
      </c>
    </row>
    <row r="345" spans="1:25" ht="12.75">
      <c r="A345">
        <f t="shared" si="56"/>
        <v>330</v>
      </c>
      <c r="C345">
        <f t="shared" si="55"/>
        <v>28</v>
      </c>
      <c r="D345" s="4"/>
      <c r="E345" s="5">
        <f t="shared" si="57"/>
        <v>47604</v>
      </c>
      <c r="G345" s="12">
        <f t="shared" si="58"/>
        <v>798.3629942150191</v>
      </c>
      <c r="H345" s="12"/>
      <c r="I345" s="12">
        <f t="shared" si="59"/>
        <v>131.71948837711776</v>
      </c>
      <c r="J345" s="12"/>
      <c r="K345" s="12">
        <f t="shared" si="60"/>
        <v>666.6435058379013</v>
      </c>
      <c r="L345" s="12"/>
      <c r="M345" s="12"/>
      <c r="N345" s="12"/>
      <c r="O345" s="12">
        <f t="shared" si="61"/>
        <v>21913.84021595371</v>
      </c>
      <c r="P345" s="12"/>
      <c r="Q345" s="12">
        <f t="shared" si="62"/>
        <v>171.73899082771246</v>
      </c>
      <c r="R345" s="12"/>
      <c r="S345" s="12">
        <f t="shared" si="64"/>
        <v>1077.6128664246824</v>
      </c>
      <c r="T345" s="12"/>
      <c r="U345" s="12">
        <f t="shared" si="65"/>
        <v>2047.7148514674138</v>
      </c>
      <c r="V345" s="12"/>
      <c r="W345" s="12"/>
      <c r="Y345" s="10">
        <f t="shared" si="63"/>
        <v>4</v>
      </c>
    </row>
    <row r="346" spans="1:25" ht="12.75">
      <c r="A346">
        <f t="shared" si="56"/>
        <v>331</v>
      </c>
      <c r="C346">
        <f t="shared" si="55"/>
        <v>28</v>
      </c>
      <c r="D346" s="4"/>
      <c r="E346" s="5">
        <f t="shared" si="57"/>
        <v>47635</v>
      </c>
      <c r="G346" s="12">
        <f t="shared" si="58"/>
        <v>798.3629942150191</v>
      </c>
      <c r="H346" s="12"/>
      <c r="I346" s="12">
        <f t="shared" si="59"/>
        <v>127.83073459306333</v>
      </c>
      <c r="J346" s="12"/>
      <c r="K346" s="12">
        <f t="shared" si="60"/>
        <v>670.5322596219557</v>
      </c>
      <c r="L346" s="12"/>
      <c r="M346" s="12"/>
      <c r="N346" s="12"/>
      <c r="O346" s="12">
        <f t="shared" si="61"/>
        <v>21243.307956331755</v>
      </c>
      <c r="P346" s="12"/>
      <c r="Q346" s="12">
        <f t="shared" si="62"/>
        <v>171.73899082771246</v>
      </c>
      <c r="R346" s="12"/>
      <c r="S346" s="12">
        <f t="shared" si="64"/>
        <v>1077.6128664246824</v>
      </c>
      <c r="T346" s="12"/>
      <c r="U346" s="12">
        <f t="shared" si="65"/>
        <v>2047.7148514674138</v>
      </c>
      <c r="V346" s="12"/>
      <c r="W346" s="12"/>
      <c r="Y346" s="10">
        <f t="shared" si="63"/>
        <v>5</v>
      </c>
    </row>
    <row r="347" spans="1:25" ht="12.75">
      <c r="A347">
        <f t="shared" si="56"/>
        <v>332</v>
      </c>
      <c r="C347">
        <f t="shared" si="55"/>
        <v>28</v>
      </c>
      <c r="D347" s="4"/>
      <c r="E347" s="5">
        <f t="shared" si="57"/>
        <v>47665</v>
      </c>
      <c r="G347" s="12">
        <f t="shared" si="58"/>
        <v>798.3629942150191</v>
      </c>
      <c r="H347" s="12"/>
      <c r="I347" s="12">
        <f t="shared" si="59"/>
        <v>123.91929641193525</v>
      </c>
      <c r="J347" s="12"/>
      <c r="K347" s="12">
        <f t="shared" si="60"/>
        <v>674.4436978030838</v>
      </c>
      <c r="L347" s="12"/>
      <c r="M347" s="12"/>
      <c r="N347" s="12"/>
      <c r="O347" s="12">
        <f t="shared" si="61"/>
        <v>20568.864258528673</v>
      </c>
      <c r="P347" s="12"/>
      <c r="Q347" s="12">
        <f t="shared" si="62"/>
        <v>171.73899082771246</v>
      </c>
      <c r="R347" s="12"/>
      <c r="S347" s="12">
        <f t="shared" si="64"/>
        <v>1077.6128664246824</v>
      </c>
      <c r="T347" s="12"/>
      <c r="U347" s="12">
        <f t="shared" si="65"/>
        <v>2047.7148514674138</v>
      </c>
      <c r="V347" s="12"/>
      <c r="W347" s="12"/>
      <c r="Y347" s="10">
        <f t="shared" si="63"/>
        <v>6</v>
      </c>
    </row>
    <row r="348" spans="1:25" ht="12.75">
      <c r="A348">
        <f t="shared" si="56"/>
        <v>333</v>
      </c>
      <c r="C348">
        <f aca="true" t="shared" si="66" ref="C348:C403">IF(A348="","",C336+1)</f>
        <v>28</v>
      </c>
      <c r="D348" s="4"/>
      <c r="E348" s="5">
        <f t="shared" si="57"/>
        <v>47696</v>
      </c>
      <c r="G348" s="12">
        <f t="shared" si="58"/>
        <v>798.3629942150191</v>
      </c>
      <c r="H348" s="12"/>
      <c r="I348" s="12">
        <f t="shared" si="59"/>
        <v>119.98504150808392</v>
      </c>
      <c r="J348" s="12"/>
      <c r="K348" s="12">
        <f t="shared" si="60"/>
        <v>678.3779527069352</v>
      </c>
      <c r="L348" s="12"/>
      <c r="M348" s="12"/>
      <c r="N348" s="12"/>
      <c r="O348" s="12">
        <f t="shared" si="61"/>
        <v>19890.486305821738</v>
      </c>
      <c r="P348" s="12"/>
      <c r="Q348" s="12">
        <f t="shared" si="62"/>
        <v>171.73899082771246</v>
      </c>
      <c r="R348" s="12"/>
      <c r="S348" s="12">
        <f t="shared" si="64"/>
        <v>1077.6128664246824</v>
      </c>
      <c r="T348" s="12"/>
      <c r="U348" s="12">
        <f t="shared" si="65"/>
        <v>2047.7148514674138</v>
      </c>
      <c r="V348" s="12"/>
      <c r="W348" s="12"/>
      <c r="Y348" s="10">
        <f t="shared" si="63"/>
        <v>7</v>
      </c>
    </row>
    <row r="349" spans="1:25" ht="12.75">
      <c r="A349">
        <f t="shared" si="56"/>
        <v>334</v>
      </c>
      <c r="C349">
        <f t="shared" si="66"/>
        <v>28</v>
      </c>
      <c r="D349" s="4"/>
      <c r="E349" s="5">
        <f t="shared" si="57"/>
        <v>47727</v>
      </c>
      <c r="G349" s="12">
        <f t="shared" si="58"/>
        <v>798.3629942150191</v>
      </c>
      <c r="H349" s="12"/>
      <c r="I349" s="12">
        <f t="shared" si="59"/>
        <v>116.02783678396014</v>
      </c>
      <c r="J349" s="12"/>
      <c r="K349" s="12">
        <f t="shared" si="60"/>
        <v>682.3351574310589</v>
      </c>
      <c r="L349" s="12"/>
      <c r="M349" s="12"/>
      <c r="N349" s="12"/>
      <c r="O349" s="12">
        <f t="shared" si="61"/>
        <v>19208.15114839068</v>
      </c>
      <c r="P349" s="12"/>
      <c r="Q349" s="12">
        <f t="shared" si="62"/>
        <v>171.73899082771246</v>
      </c>
      <c r="R349" s="12"/>
      <c r="S349" s="12">
        <f t="shared" si="64"/>
        <v>1077.6128664246824</v>
      </c>
      <c r="T349" s="12"/>
      <c r="U349" s="12">
        <f t="shared" si="65"/>
        <v>2047.7148514674138</v>
      </c>
      <c r="V349" s="12"/>
      <c r="W349" s="12"/>
      <c r="Y349" s="10">
        <f t="shared" si="63"/>
        <v>8</v>
      </c>
    </row>
    <row r="350" spans="1:25" ht="12.75">
      <c r="A350">
        <f t="shared" si="56"/>
        <v>335</v>
      </c>
      <c r="C350">
        <f t="shared" si="66"/>
        <v>28</v>
      </c>
      <c r="D350" s="4"/>
      <c r="E350" s="5">
        <f t="shared" si="57"/>
        <v>47757</v>
      </c>
      <c r="G350" s="12">
        <f t="shared" si="58"/>
        <v>798.3629942150191</v>
      </c>
      <c r="H350" s="12"/>
      <c r="I350" s="12">
        <f t="shared" si="59"/>
        <v>112.0475483656123</v>
      </c>
      <c r="J350" s="12"/>
      <c r="K350" s="12">
        <f t="shared" si="60"/>
        <v>686.3154458494067</v>
      </c>
      <c r="L350" s="12"/>
      <c r="M350" s="12"/>
      <c r="N350" s="12"/>
      <c r="O350" s="12">
        <f t="shared" si="61"/>
        <v>18521.835702541273</v>
      </c>
      <c r="P350" s="12"/>
      <c r="Q350" s="12">
        <f t="shared" si="62"/>
        <v>171.73899082771246</v>
      </c>
      <c r="R350" s="12"/>
      <c r="S350" s="12">
        <f t="shared" si="64"/>
        <v>1077.6128664246824</v>
      </c>
      <c r="T350" s="12"/>
      <c r="U350" s="12">
        <f t="shared" si="65"/>
        <v>2047.7148514674138</v>
      </c>
      <c r="V350" s="12"/>
      <c r="W350" s="12"/>
      <c r="Y350" s="10">
        <f t="shared" si="63"/>
        <v>9</v>
      </c>
    </row>
    <row r="351" spans="1:25" ht="12.75">
      <c r="A351">
        <f t="shared" si="56"/>
        <v>336</v>
      </c>
      <c r="C351">
        <f t="shared" si="66"/>
        <v>28</v>
      </c>
      <c r="D351" s="4"/>
      <c r="E351" s="5">
        <f t="shared" si="57"/>
        <v>47788</v>
      </c>
      <c r="G351" s="12">
        <f t="shared" si="58"/>
        <v>798.3629942150191</v>
      </c>
      <c r="H351" s="12"/>
      <c r="I351" s="12">
        <f t="shared" si="59"/>
        <v>108.04404159815743</v>
      </c>
      <c r="J351" s="12"/>
      <c r="K351" s="12">
        <f t="shared" si="60"/>
        <v>690.3189526168617</v>
      </c>
      <c r="L351" s="12"/>
      <c r="M351" s="12"/>
      <c r="N351" s="12"/>
      <c r="O351" s="12">
        <f t="shared" si="61"/>
        <v>17831.516749924413</v>
      </c>
      <c r="P351" s="12"/>
      <c r="Q351" s="12">
        <f t="shared" si="62"/>
        <v>171.73899082771246</v>
      </c>
      <c r="R351" s="12"/>
      <c r="S351" s="12">
        <f t="shared" si="64"/>
        <v>1077.6128664246824</v>
      </c>
      <c r="T351" s="12"/>
      <c r="U351" s="12">
        <f t="shared" si="65"/>
        <v>2047.7148514674138</v>
      </c>
      <c r="V351" s="12"/>
      <c r="W351" s="12"/>
      <c r="Y351" s="10">
        <f t="shared" si="63"/>
        <v>10</v>
      </c>
    </row>
    <row r="352" spans="1:25" ht="12.75">
      <c r="A352">
        <f t="shared" si="56"/>
        <v>337</v>
      </c>
      <c r="C352">
        <f t="shared" si="66"/>
        <v>29</v>
      </c>
      <c r="D352" s="4"/>
      <c r="E352" s="5">
        <f t="shared" si="57"/>
        <v>47818</v>
      </c>
      <c r="G352" s="12">
        <f t="shared" si="58"/>
        <v>798.3629942150191</v>
      </c>
      <c r="H352" s="12"/>
      <c r="I352" s="12">
        <f t="shared" si="59"/>
        <v>104.01718104122574</v>
      </c>
      <c r="J352" s="12"/>
      <c r="K352" s="12">
        <f t="shared" si="60"/>
        <v>694.3458131737933</v>
      </c>
      <c r="L352" s="12"/>
      <c r="M352" s="12"/>
      <c r="N352" s="12"/>
      <c r="O352" s="12">
        <f t="shared" si="61"/>
        <v>17137.17093675062</v>
      </c>
      <c r="P352" s="12"/>
      <c r="Q352" s="12">
        <f t="shared" si="62"/>
        <v>180.3259403690981</v>
      </c>
      <c r="R352" s="12"/>
      <c r="S352" s="12">
        <f t="shared" si="64"/>
        <v>1143.2394899899452</v>
      </c>
      <c r="T352" s="12"/>
      <c r="U352" s="12">
        <f t="shared" si="65"/>
        <v>2121.9284245740623</v>
      </c>
      <c r="V352" s="12"/>
      <c r="W352" s="12"/>
      <c r="Y352" s="10">
        <f t="shared" si="63"/>
        <v>11</v>
      </c>
    </row>
    <row r="353" spans="1:25" ht="12.75">
      <c r="A353">
        <f t="shared" si="56"/>
        <v>338</v>
      </c>
      <c r="C353">
        <f t="shared" si="66"/>
        <v>29</v>
      </c>
      <c r="D353" s="4"/>
      <c r="E353" s="5">
        <f t="shared" si="57"/>
        <v>47849</v>
      </c>
      <c r="G353" s="12">
        <f t="shared" si="58"/>
        <v>798.3629942150191</v>
      </c>
      <c r="H353" s="12"/>
      <c r="I353" s="12">
        <f t="shared" si="59"/>
        <v>99.96683046437862</v>
      </c>
      <c r="J353" s="12"/>
      <c r="K353" s="12">
        <f t="shared" si="60"/>
        <v>698.3961637506404</v>
      </c>
      <c r="L353" s="12"/>
      <c r="M353" s="12"/>
      <c r="N353" s="12"/>
      <c r="O353" s="12">
        <f t="shared" si="61"/>
        <v>16438.77477299998</v>
      </c>
      <c r="P353" s="12"/>
      <c r="Q353" s="12">
        <f t="shared" si="62"/>
        <v>180.3259403690981</v>
      </c>
      <c r="R353" s="12"/>
      <c r="S353" s="12">
        <f t="shared" si="64"/>
        <v>1143.2394899899452</v>
      </c>
      <c r="T353" s="12"/>
      <c r="U353" s="12">
        <f t="shared" si="65"/>
        <v>2121.9284245740623</v>
      </c>
      <c r="V353" s="12"/>
      <c r="W353" s="12"/>
      <c r="Y353" s="10">
        <f t="shared" si="63"/>
        <v>12</v>
      </c>
    </row>
    <row r="354" spans="1:25" ht="12.75">
      <c r="A354">
        <f t="shared" si="56"/>
        <v>339</v>
      </c>
      <c r="C354">
        <f t="shared" si="66"/>
        <v>29</v>
      </c>
      <c r="D354" s="4"/>
      <c r="E354" s="5">
        <f t="shared" si="57"/>
        <v>47880</v>
      </c>
      <c r="G354" s="12">
        <f t="shared" si="58"/>
        <v>798.3629942150191</v>
      </c>
      <c r="H354" s="12"/>
      <c r="I354" s="12">
        <f t="shared" si="59"/>
        <v>95.89285284249988</v>
      </c>
      <c r="J354" s="12"/>
      <c r="K354" s="12">
        <f t="shared" si="60"/>
        <v>702.4701413725192</v>
      </c>
      <c r="L354" s="12"/>
      <c r="M354" s="12"/>
      <c r="N354" s="12"/>
      <c r="O354" s="12">
        <f t="shared" si="61"/>
        <v>15736.30463162746</v>
      </c>
      <c r="P354" s="12"/>
      <c r="Q354" s="12">
        <f t="shared" si="62"/>
        <v>180.3259403690981</v>
      </c>
      <c r="R354" s="12"/>
      <c r="S354" s="12">
        <f t="shared" si="64"/>
        <v>1143.2394899899452</v>
      </c>
      <c r="T354" s="12"/>
      <c r="U354" s="12">
        <f t="shared" si="65"/>
        <v>2121.9284245740623</v>
      </c>
      <c r="V354" s="12"/>
      <c r="W354" s="12"/>
      <c r="Y354" s="10">
        <f t="shared" si="63"/>
        <v>1</v>
      </c>
    </row>
    <row r="355" spans="1:25" ht="12.75">
      <c r="A355">
        <f t="shared" si="56"/>
        <v>340</v>
      </c>
      <c r="C355">
        <f t="shared" si="66"/>
        <v>29</v>
      </c>
      <c r="D355" s="4"/>
      <c r="E355" s="5">
        <f t="shared" si="57"/>
        <v>47908</v>
      </c>
      <c r="G355" s="12">
        <f t="shared" si="58"/>
        <v>798.3629942150191</v>
      </c>
      <c r="H355" s="12"/>
      <c r="I355" s="12">
        <f t="shared" si="59"/>
        <v>91.79511035116019</v>
      </c>
      <c r="J355" s="12"/>
      <c r="K355" s="12">
        <f t="shared" si="60"/>
        <v>706.5678838638589</v>
      </c>
      <c r="L355" s="12"/>
      <c r="M355" s="12"/>
      <c r="N355" s="12"/>
      <c r="O355" s="12">
        <f t="shared" si="61"/>
        <v>15029.7367477636</v>
      </c>
      <c r="P355" s="12"/>
      <c r="Q355" s="12">
        <f t="shared" si="62"/>
        <v>180.3259403690981</v>
      </c>
      <c r="R355" s="12"/>
      <c r="S355" s="12">
        <f t="shared" si="64"/>
        <v>1143.2394899899452</v>
      </c>
      <c r="T355" s="12"/>
      <c r="U355" s="12">
        <f t="shared" si="65"/>
        <v>2121.9284245740623</v>
      </c>
      <c r="V355" s="12"/>
      <c r="W355" s="12"/>
      <c r="Y355" s="10">
        <f t="shared" si="63"/>
        <v>2</v>
      </c>
    </row>
    <row r="356" spans="1:25" ht="12.75">
      <c r="A356">
        <f t="shared" si="56"/>
        <v>341</v>
      </c>
      <c r="C356">
        <f t="shared" si="66"/>
        <v>29</v>
      </c>
      <c r="D356" s="4"/>
      <c r="E356" s="5">
        <f t="shared" si="57"/>
        <v>47939</v>
      </c>
      <c r="G356" s="12">
        <f t="shared" si="58"/>
        <v>798.3629942150191</v>
      </c>
      <c r="H356" s="12"/>
      <c r="I356" s="12">
        <f t="shared" si="59"/>
        <v>87.67346436195433</v>
      </c>
      <c r="J356" s="12"/>
      <c r="K356" s="12">
        <f t="shared" si="60"/>
        <v>710.6895298530648</v>
      </c>
      <c r="L356" s="12"/>
      <c r="M356" s="12"/>
      <c r="N356" s="12"/>
      <c r="O356" s="12">
        <f t="shared" si="61"/>
        <v>14319.047217910535</v>
      </c>
      <c r="P356" s="12"/>
      <c r="Q356" s="12">
        <f t="shared" si="62"/>
        <v>180.3259403690981</v>
      </c>
      <c r="R356" s="12"/>
      <c r="S356" s="12">
        <f t="shared" si="64"/>
        <v>1143.2394899899452</v>
      </c>
      <c r="T356" s="12"/>
      <c r="U356" s="12">
        <f t="shared" si="65"/>
        <v>2121.9284245740623</v>
      </c>
      <c r="V356" s="12"/>
      <c r="W356" s="12"/>
      <c r="Y356" s="10">
        <f t="shared" si="63"/>
        <v>3</v>
      </c>
    </row>
    <row r="357" spans="1:25" ht="12.75">
      <c r="A357">
        <f t="shared" si="56"/>
        <v>342</v>
      </c>
      <c r="C357">
        <f t="shared" si="66"/>
        <v>29</v>
      </c>
      <c r="D357" s="4"/>
      <c r="E357" s="5">
        <f t="shared" si="57"/>
        <v>47969</v>
      </c>
      <c r="G357" s="12">
        <f t="shared" si="58"/>
        <v>798.3629942150191</v>
      </c>
      <c r="H357" s="12"/>
      <c r="I357" s="12">
        <f t="shared" si="59"/>
        <v>83.52777543781146</v>
      </c>
      <c r="J357" s="12"/>
      <c r="K357" s="12">
        <f t="shared" si="60"/>
        <v>714.8352187772076</v>
      </c>
      <c r="L357" s="12"/>
      <c r="M357" s="12"/>
      <c r="N357" s="12"/>
      <c r="O357" s="12">
        <f t="shared" si="61"/>
        <v>13604.211999133327</v>
      </c>
      <c r="P357" s="12"/>
      <c r="Q357" s="12">
        <f t="shared" si="62"/>
        <v>180.3259403690981</v>
      </c>
      <c r="R357" s="12"/>
      <c r="S357" s="12">
        <f t="shared" si="64"/>
        <v>1143.2394899899452</v>
      </c>
      <c r="T357" s="12"/>
      <c r="U357" s="12">
        <f t="shared" si="65"/>
        <v>2121.9284245740623</v>
      </c>
      <c r="V357" s="12"/>
      <c r="W357" s="12"/>
      <c r="Y357" s="10">
        <f t="shared" si="63"/>
        <v>4</v>
      </c>
    </row>
    <row r="358" spans="1:25" ht="12.75">
      <c r="A358">
        <f t="shared" si="56"/>
        <v>343</v>
      </c>
      <c r="C358">
        <f t="shared" si="66"/>
        <v>29</v>
      </c>
      <c r="D358" s="4"/>
      <c r="E358" s="5">
        <f t="shared" si="57"/>
        <v>48000</v>
      </c>
      <c r="G358" s="12">
        <f t="shared" si="58"/>
        <v>798.3629942150191</v>
      </c>
      <c r="H358" s="12"/>
      <c r="I358" s="12">
        <f t="shared" si="59"/>
        <v>79.35790332827774</v>
      </c>
      <c r="J358" s="12"/>
      <c r="K358" s="12">
        <f t="shared" si="60"/>
        <v>719.0050908867413</v>
      </c>
      <c r="L358" s="12"/>
      <c r="M358" s="12"/>
      <c r="N358" s="12"/>
      <c r="O358" s="12">
        <f t="shared" si="61"/>
        <v>12885.206908246586</v>
      </c>
      <c r="P358" s="12"/>
      <c r="Q358" s="12">
        <f t="shared" si="62"/>
        <v>180.3259403690981</v>
      </c>
      <c r="R358" s="12"/>
      <c r="S358" s="12">
        <f t="shared" si="64"/>
        <v>1143.2394899899452</v>
      </c>
      <c r="T358" s="12"/>
      <c r="U358" s="12">
        <f t="shared" si="65"/>
        <v>2121.9284245740623</v>
      </c>
      <c r="V358" s="12"/>
      <c r="W358" s="12"/>
      <c r="Y358" s="10">
        <f t="shared" si="63"/>
        <v>5</v>
      </c>
    </row>
    <row r="359" spans="1:25" ht="12.75">
      <c r="A359">
        <f t="shared" si="56"/>
        <v>344</v>
      </c>
      <c r="C359">
        <f t="shared" si="66"/>
        <v>29</v>
      </c>
      <c r="D359" s="4"/>
      <c r="E359" s="5">
        <f t="shared" si="57"/>
        <v>48030</v>
      </c>
      <c r="G359" s="12">
        <f t="shared" si="58"/>
        <v>798.3629942150191</v>
      </c>
      <c r="H359" s="12"/>
      <c r="I359" s="12">
        <f t="shared" si="59"/>
        <v>75.16370696477175</v>
      </c>
      <c r="J359" s="12"/>
      <c r="K359" s="12">
        <f t="shared" si="60"/>
        <v>723.1992872502473</v>
      </c>
      <c r="L359" s="12"/>
      <c r="M359" s="12"/>
      <c r="N359" s="12"/>
      <c r="O359" s="12">
        <f t="shared" si="61"/>
        <v>12162.007620996339</v>
      </c>
      <c r="P359" s="12"/>
      <c r="Q359" s="12">
        <f t="shared" si="62"/>
        <v>180.3259403690981</v>
      </c>
      <c r="R359" s="12"/>
      <c r="S359" s="12">
        <f t="shared" si="64"/>
        <v>1143.2394899899452</v>
      </c>
      <c r="T359" s="12"/>
      <c r="U359" s="12">
        <f t="shared" si="65"/>
        <v>2121.9284245740623</v>
      </c>
      <c r="V359" s="12"/>
      <c r="W359" s="12"/>
      <c r="Y359" s="10">
        <f t="shared" si="63"/>
        <v>6</v>
      </c>
    </row>
    <row r="360" spans="1:25" ht="12.75">
      <c r="A360">
        <f t="shared" si="56"/>
        <v>345</v>
      </c>
      <c r="C360">
        <f t="shared" si="66"/>
        <v>29</v>
      </c>
      <c r="D360" s="4"/>
      <c r="E360" s="5">
        <f t="shared" si="57"/>
        <v>48061</v>
      </c>
      <c r="G360" s="12">
        <f t="shared" si="58"/>
        <v>798.3629942150191</v>
      </c>
      <c r="H360" s="12"/>
      <c r="I360" s="12">
        <f t="shared" si="59"/>
        <v>70.94504445581198</v>
      </c>
      <c r="J360" s="12"/>
      <c r="K360" s="12">
        <f t="shared" si="60"/>
        <v>727.4179497592071</v>
      </c>
      <c r="L360" s="12"/>
      <c r="M360" s="12"/>
      <c r="N360" s="12"/>
      <c r="O360" s="12">
        <f t="shared" si="61"/>
        <v>11434.589671237132</v>
      </c>
      <c r="P360" s="12"/>
      <c r="Q360" s="12">
        <f t="shared" si="62"/>
        <v>180.3259403690981</v>
      </c>
      <c r="R360" s="12"/>
      <c r="S360" s="12">
        <f t="shared" si="64"/>
        <v>1143.2394899899452</v>
      </c>
      <c r="T360" s="12"/>
      <c r="U360" s="12">
        <f t="shared" si="65"/>
        <v>2121.9284245740623</v>
      </c>
      <c r="V360" s="12"/>
      <c r="W360" s="12"/>
      <c r="Y360" s="10">
        <f t="shared" si="63"/>
        <v>7</v>
      </c>
    </row>
    <row r="361" spans="1:25" ht="12.75">
      <c r="A361">
        <f t="shared" si="56"/>
        <v>346</v>
      </c>
      <c r="C361">
        <f t="shared" si="66"/>
        <v>29</v>
      </c>
      <c r="D361" s="4"/>
      <c r="E361" s="5">
        <f t="shared" si="57"/>
        <v>48092</v>
      </c>
      <c r="G361" s="12">
        <f t="shared" si="58"/>
        <v>798.3629942150191</v>
      </c>
      <c r="H361" s="12"/>
      <c r="I361" s="12">
        <f t="shared" si="59"/>
        <v>66.7017730822166</v>
      </c>
      <c r="J361" s="12"/>
      <c r="K361" s="12">
        <f t="shared" si="60"/>
        <v>731.6612211328024</v>
      </c>
      <c r="L361" s="12"/>
      <c r="M361" s="12"/>
      <c r="N361" s="12"/>
      <c r="O361" s="12">
        <f t="shared" si="61"/>
        <v>10702.92845010433</v>
      </c>
      <c r="P361" s="12"/>
      <c r="Q361" s="12">
        <f t="shared" si="62"/>
        <v>180.3259403690981</v>
      </c>
      <c r="R361" s="12"/>
      <c r="S361" s="12">
        <f t="shared" si="64"/>
        <v>1143.2394899899452</v>
      </c>
      <c r="T361" s="12"/>
      <c r="U361" s="12">
        <f t="shared" si="65"/>
        <v>2121.9284245740623</v>
      </c>
      <c r="V361" s="12"/>
      <c r="W361" s="12"/>
      <c r="Y361" s="10">
        <f t="shared" si="63"/>
        <v>8</v>
      </c>
    </row>
    <row r="362" spans="1:25" ht="12.75">
      <c r="A362">
        <f t="shared" si="56"/>
        <v>347</v>
      </c>
      <c r="C362">
        <f t="shared" si="66"/>
        <v>29</v>
      </c>
      <c r="D362" s="4"/>
      <c r="E362" s="5">
        <f t="shared" si="57"/>
        <v>48122</v>
      </c>
      <c r="G362" s="12">
        <f t="shared" si="58"/>
        <v>798.3629942150191</v>
      </c>
      <c r="H362" s="12"/>
      <c r="I362" s="12">
        <f t="shared" si="59"/>
        <v>62.43374929227526</v>
      </c>
      <c r="J362" s="12"/>
      <c r="K362" s="12">
        <f t="shared" si="60"/>
        <v>735.9292449227438</v>
      </c>
      <c r="L362" s="12"/>
      <c r="M362" s="12"/>
      <c r="N362" s="12"/>
      <c r="O362" s="12">
        <f t="shared" si="61"/>
        <v>9966.999205181586</v>
      </c>
      <c r="P362" s="12"/>
      <c r="Q362" s="12">
        <f t="shared" si="62"/>
        <v>180.3259403690981</v>
      </c>
      <c r="R362" s="12"/>
      <c r="S362" s="12">
        <f t="shared" si="64"/>
        <v>1143.2394899899452</v>
      </c>
      <c r="T362" s="12"/>
      <c r="U362" s="12">
        <f t="shared" si="65"/>
        <v>2121.9284245740623</v>
      </c>
      <c r="V362" s="12"/>
      <c r="W362" s="12"/>
      <c r="Y362" s="10">
        <f t="shared" si="63"/>
        <v>9</v>
      </c>
    </row>
    <row r="363" spans="1:25" ht="12.75">
      <c r="A363">
        <f t="shared" si="56"/>
        <v>348</v>
      </c>
      <c r="C363">
        <f t="shared" si="66"/>
        <v>29</v>
      </c>
      <c r="D363" s="4"/>
      <c r="E363" s="5">
        <f t="shared" si="57"/>
        <v>48153</v>
      </c>
      <c r="G363" s="12">
        <f t="shared" si="58"/>
        <v>798.3629942150191</v>
      </c>
      <c r="H363" s="12"/>
      <c r="I363" s="12">
        <f t="shared" si="59"/>
        <v>58.14082869689259</v>
      </c>
      <c r="J363" s="12"/>
      <c r="K363" s="12">
        <f t="shared" si="60"/>
        <v>740.2221655181264</v>
      </c>
      <c r="L363" s="12"/>
      <c r="M363" s="12"/>
      <c r="N363" s="12"/>
      <c r="O363" s="12">
        <f t="shared" si="61"/>
        <v>9226.77703966346</v>
      </c>
      <c r="P363" s="12"/>
      <c r="Q363" s="12">
        <f t="shared" si="62"/>
        <v>180.3259403690981</v>
      </c>
      <c r="R363" s="12"/>
      <c r="S363" s="12">
        <f t="shared" si="64"/>
        <v>1143.2394899899452</v>
      </c>
      <c r="T363" s="12"/>
      <c r="U363" s="12">
        <f t="shared" si="65"/>
        <v>2121.9284245740623</v>
      </c>
      <c r="V363" s="12"/>
      <c r="W363" s="12"/>
      <c r="Y363" s="10">
        <f t="shared" si="63"/>
        <v>10</v>
      </c>
    </row>
    <row r="364" spans="1:25" ht="12.75">
      <c r="A364">
        <f t="shared" si="56"/>
        <v>349</v>
      </c>
      <c r="C364">
        <f t="shared" si="66"/>
        <v>30</v>
      </c>
      <c r="D364" s="4"/>
      <c r="E364" s="5">
        <f t="shared" si="57"/>
        <v>48183</v>
      </c>
      <c r="G364" s="12">
        <f t="shared" si="58"/>
        <v>798.3629942150191</v>
      </c>
      <c r="H364" s="12"/>
      <c r="I364" s="12">
        <f t="shared" si="59"/>
        <v>53.822866064703526</v>
      </c>
      <c r="J364" s="12"/>
      <c r="K364" s="12">
        <f t="shared" si="60"/>
        <v>744.5401281503156</v>
      </c>
      <c r="L364" s="12"/>
      <c r="M364" s="12"/>
      <c r="N364" s="12"/>
      <c r="O364" s="12">
        <f t="shared" si="61"/>
        <v>8482.236911513144</v>
      </c>
      <c r="P364" s="12"/>
      <c r="Q364" s="12">
        <f t="shared" si="62"/>
        <v>189.342237387553</v>
      </c>
      <c r="R364" s="12"/>
      <c r="S364" s="12">
        <f t="shared" si="64"/>
        <v>1212.8627749303332</v>
      </c>
      <c r="T364" s="12"/>
      <c r="U364" s="12">
        <f t="shared" si="65"/>
        <v>2200.568006532905</v>
      </c>
      <c r="V364" s="12"/>
      <c r="W364" s="12"/>
      <c r="Y364" s="10">
        <f t="shared" si="63"/>
        <v>11</v>
      </c>
    </row>
    <row r="365" spans="1:25" ht="12.75">
      <c r="A365">
        <f t="shared" si="56"/>
        <v>350</v>
      </c>
      <c r="C365">
        <f t="shared" si="66"/>
        <v>30</v>
      </c>
      <c r="D365" s="4"/>
      <c r="E365" s="5">
        <f t="shared" si="57"/>
        <v>48214</v>
      </c>
      <c r="G365" s="12">
        <f t="shared" si="58"/>
        <v>798.3629942150191</v>
      </c>
      <c r="H365" s="12"/>
      <c r="I365" s="12">
        <f t="shared" si="59"/>
        <v>49.47971531716001</v>
      </c>
      <c r="J365" s="12"/>
      <c r="K365" s="12">
        <f t="shared" si="60"/>
        <v>748.8832788978591</v>
      </c>
      <c r="L365" s="12"/>
      <c r="M365" s="12"/>
      <c r="N365" s="12"/>
      <c r="O365" s="12">
        <f t="shared" si="61"/>
        <v>7733.353632615285</v>
      </c>
      <c r="P365" s="12"/>
      <c r="Q365" s="12">
        <f t="shared" si="62"/>
        <v>189.342237387553</v>
      </c>
      <c r="R365" s="12"/>
      <c r="S365" s="12">
        <f t="shared" si="64"/>
        <v>1212.8627749303332</v>
      </c>
      <c r="T365" s="12"/>
      <c r="U365" s="12">
        <f t="shared" si="65"/>
        <v>2200.568006532905</v>
      </c>
      <c r="V365" s="12"/>
      <c r="W365" s="12"/>
      <c r="Y365" s="10">
        <f t="shared" si="63"/>
        <v>12</v>
      </c>
    </row>
    <row r="366" spans="1:25" ht="12.75">
      <c r="A366">
        <f t="shared" si="56"/>
        <v>351</v>
      </c>
      <c r="C366">
        <f t="shared" si="66"/>
        <v>30</v>
      </c>
      <c r="D366" s="4"/>
      <c r="E366" s="5">
        <f t="shared" si="57"/>
        <v>48245</v>
      </c>
      <c r="G366" s="12">
        <f t="shared" si="58"/>
        <v>798.3629942150191</v>
      </c>
      <c r="H366" s="12"/>
      <c r="I366" s="12">
        <f t="shared" si="59"/>
        <v>45.11122952358917</v>
      </c>
      <c r="J366" s="12"/>
      <c r="K366" s="12">
        <f t="shared" si="60"/>
        <v>753.2517646914299</v>
      </c>
      <c r="L366" s="12"/>
      <c r="M366" s="12"/>
      <c r="N366" s="12"/>
      <c r="O366" s="12">
        <f t="shared" si="61"/>
        <v>6980.101867923855</v>
      </c>
      <c r="P366" s="12"/>
      <c r="Q366" s="12">
        <f t="shared" si="62"/>
        <v>189.342237387553</v>
      </c>
      <c r="R366" s="12"/>
      <c r="S366" s="12">
        <f t="shared" si="64"/>
        <v>1212.8627749303332</v>
      </c>
      <c r="T366" s="12"/>
      <c r="U366" s="12">
        <f t="shared" si="65"/>
        <v>2200.568006532905</v>
      </c>
      <c r="V366" s="12"/>
      <c r="W366" s="12"/>
      <c r="Y366" s="10">
        <f t="shared" si="63"/>
        <v>1</v>
      </c>
    </row>
    <row r="367" spans="1:25" ht="12.75">
      <c r="A367">
        <f t="shared" si="56"/>
        <v>352</v>
      </c>
      <c r="C367">
        <f t="shared" si="66"/>
        <v>30</v>
      </c>
      <c r="D367" s="4"/>
      <c r="E367" s="5">
        <f t="shared" si="57"/>
        <v>48274</v>
      </c>
      <c r="G367" s="12">
        <f t="shared" si="58"/>
        <v>798.3629942150191</v>
      </c>
      <c r="H367" s="12"/>
      <c r="I367" s="12">
        <f t="shared" si="59"/>
        <v>40.71726089622249</v>
      </c>
      <c r="J367" s="12"/>
      <c r="K367" s="12">
        <f t="shared" si="60"/>
        <v>757.6457333187966</v>
      </c>
      <c r="L367" s="12"/>
      <c r="M367" s="12"/>
      <c r="N367" s="12"/>
      <c r="O367" s="12">
        <f t="shared" si="61"/>
        <v>6222.456134605059</v>
      </c>
      <c r="P367" s="12"/>
      <c r="Q367" s="12">
        <f t="shared" si="62"/>
        <v>189.342237387553</v>
      </c>
      <c r="R367" s="12"/>
      <c r="S367" s="12">
        <f t="shared" si="64"/>
        <v>1212.8627749303332</v>
      </c>
      <c r="T367" s="12"/>
      <c r="U367" s="12">
        <f t="shared" si="65"/>
        <v>2200.568006532905</v>
      </c>
      <c r="V367" s="12"/>
      <c r="W367" s="12"/>
      <c r="Y367" s="10">
        <f t="shared" si="63"/>
        <v>2</v>
      </c>
    </row>
    <row r="368" spans="1:25" ht="12.75">
      <c r="A368">
        <f t="shared" si="56"/>
        <v>353</v>
      </c>
      <c r="C368">
        <f t="shared" si="66"/>
        <v>30</v>
      </c>
      <c r="D368" s="4"/>
      <c r="E368" s="5">
        <f t="shared" si="57"/>
        <v>48305</v>
      </c>
      <c r="G368" s="12">
        <f t="shared" si="58"/>
        <v>798.3629942150191</v>
      </c>
      <c r="H368" s="12"/>
      <c r="I368" s="12">
        <f t="shared" si="59"/>
        <v>36.29766078519618</v>
      </c>
      <c r="J368" s="12"/>
      <c r="K368" s="12">
        <f t="shared" si="60"/>
        <v>762.0653334298229</v>
      </c>
      <c r="L368" s="12"/>
      <c r="M368" s="12"/>
      <c r="N368" s="12"/>
      <c r="O368" s="12">
        <f t="shared" si="61"/>
        <v>5460.3908011752355</v>
      </c>
      <c r="P368" s="12"/>
      <c r="Q368" s="12">
        <f t="shared" si="62"/>
        <v>189.342237387553</v>
      </c>
      <c r="R368" s="12"/>
      <c r="S368" s="12">
        <f t="shared" si="64"/>
        <v>1212.8627749303332</v>
      </c>
      <c r="T368" s="12"/>
      <c r="U368" s="12">
        <f t="shared" si="65"/>
        <v>2200.568006532905</v>
      </c>
      <c r="V368" s="12"/>
      <c r="W368" s="12"/>
      <c r="Y368" s="10">
        <f t="shared" si="63"/>
        <v>3</v>
      </c>
    </row>
    <row r="369" spans="1:25" ht="12.75">
      <c r="A369">
        <f t="shared" si="56"/>
        <v>354</v>
      </c>
      <c r="C369">
        <f t="shared" si="66"/>
        <v>30</v>
      </c>
      <c r="D369" s="4"/>
      <c r="E369" s="5">
        <f t="shared" si="57"/>
        <v>48335</v>
      </c>
      <c r="G369" s="12">
        <f t="shared" si="58"/>
        <v>798.3629942150191</v>
      </c>
      <c r="H369" s="12"/>
      <c r="I369" s="12">
        <f t="shared" si="59"/>
        <v>31.852279673522208</v>
      </c>
      <c r="J369" s="12"/>
      <c r="K369" s="12">
        <f t="shared" si="60"/>
        <v>766.5107145414969</v>
      </c>
      <c r="L369" s="12"/>
      <c r="M369" s="12"/>
      <c r="N369" s="12"/>
      <c r="O369" s="12">
        <f t="shared" si="61"/>
        <v>4693.880086633739</v>
      </c>
      <c r="P369" s="12"/>
      <c r="Q369" s="12">
        <f t="shared" si="62"/>
        <v>189.342237387553</v>
      </c>
      <c r="R369" s="12"/>
      <c r="S369" s="12">
        <f t="shared" si="64"/>
        <v>1212.8627749303332</v>
      </c>
      <c r="T369" s="12"/>
      <c r="U369" s="12">
        <f t="shared" si="65"/>
        <v>2200.568006532905</v>
      </c>
      <c r="V369" s="12"/>
      <c r="W369" s="12"/>
      <c r="Y369" s="10">
        <f t="shared" si="63"/>
        <v>4</v>
      </c>
    </row>
    <row r="370" spans="1:25" ht="12.75">
      <c r="A370">
        <f t="shared" si="56"/>
        <v>355</v>
      </c>
      <c r="C370">
        <f t="shared" si="66"/>
        <v>30</v>
      </c>
      <c r="D370" s="4"/>
      <c r="E370" s="5">
        <f t="shared" si="57"/>
        <v>48366</v>
      </c>
      <c r="G370" s="12">
        <f t="shared" si="58"/>
        <v>798.3629942150191</v>
      </c>
      <c r="H370" s="12"/>
      <c r="I370" s="12">
        <f t="shared" si="59"/>
        <v>27.380967172030143</v>
      </c>
      <c r="J370" s="12"/>
      <c r="K370" s="12">
        <f t="shared" si="60"/>
        <v>770.9820270429889</v>
      </c>
      <c r="L370" s="12"/>
      <c r="M370" s="12"/>
      <c r="N370" s="12"/>
      <c r="O370" s="12">
        <f t="shared" si="61"/>
        <v>3922.8980595907497</v>
      </c>
      <c r="P370" s="12"/>
      <c r="Q370" s="12">
        <f t="shared" si="62"/>
        <v>189.342237387553</v>
      </c>
      <c r="R370" s="12"/>
      <c r="S370" s="12">
        <f t="shared" si="64"/>
        <v>1212.8627749303332</v>
      </c>
      <c r="T370" s="12"/>
      <c r="U370" s="12">
        <f t="shared" si="65"/>
        <v>2200.568006532905</v>
      </c>
      <c r="V370" s="12"/>
      <c r="W370" s="12"/>
      <c r="Y370" s="10">
        <f t="shared" si="63"/>
        <v>5</v>
      </c>
    </row>
    <row r="371" spans="1:25" ht="12.75">
      <c r="A371">
        <f t="shared" si="56"/>
        <v>356</v>
      </c>
      <c r="C371">
        <f t="shared" si="66"/>
        <v>30</v>
      </c>
      <c r="D371" s="4"/>
      <c r="E371" s="5">
        <f t="shared" si="57"/>
        <v>48396</v>
      </c>
      <c r="G371" s="12">
        <f t="shared" si="58"/>
        <v>798.3629942150191</v>
      </c>
      <c r="H371" s="12"/>
      <c r="I371" s="12">
        <f t="shared" si="59"/>
        <v>22.883572014279373</v>
      </c>
      <c r="J371" s="12"/>
      <c r="K371" s="12">
        <f t="shared" si="60"/>
        <v>775.4794222007397</v>
      </c>
      <c r="L371" s="12"/>
      <c r="M371" s="12"/>
      <c r="N371" s="12"/>
      <c r="O371" s="12">
        <f t="shared" si="61"/>
        <v>3147.41863739001</v>
      </c>
      <c r="P371" s="12"/>
      <c r="Q371" s="12">
        <f t="shared" si="62"/>
        <v>189.342237387553</v>
      </c>
      <c r="R371" s="12"/>
      <c r="S371" s="12">
        <f t="shared" si="64"/>
        <v>1212.8627749303332</v>
      </c>
      <c r="T371" s="12"/>
      <c r="U371" s="12">
        <f t="shared" si="65"/>
        <v>2200.568006532905</v>
      </c>
      <c r="V371" s="12"/>
      <c r="W371" s="12"/>
      <c r="Y371" s="10">
        <f t="shared" si="63"/>
        <v>6</v>
      </c>
    </row>
    <row r="372" spans="1:25" ht="12.75">
      <c r="A372">
        <f t="shared" si="56"/>
        <v>357</v>
      </c>
      <c r="C372">
        <f t="shared" si="66"/>
        <v>30</v>
      </c>
      <c r="D372" s="4"/>
      <c r="E372" s="5">
        <f t="shared" si="57"/>
        <v>48427</v>
      </c>
      <c r="G372" s="12">
        <f t="shared" si="58"/>
        <v>798.3629942150191</v>
      </c>
      <c r="H372" s="12"/>
      <c r="I372" s="12">
        <f t="shared" si="59"/>
        <v>18.359942051441728</v>
      </c>
      <c r="J372" s="12"/>
      <c r="K372" s="12">
        <f t="shared" si="60"/>
        <v>780.0030521635773</v>
      </c>
      <c r="L372" s="12"/>
      <c r="M372" s="12"/>
      <c r="N372" s="12"/>
      <c r="O372" s="12">
        <f t="shared" si="61"/>
        <v>2367.415585226433</v>
      </c>
      <c r="P372" s="12"/>
      <c r="Q372" s="12">
        <f t="shared" si="62"/>
        <v>189.342237387553</v>
      </c>
      <c r="R372" s="12"/>
      <c r="S372" s="12">
        <f t="shared" si="64"/>
        <v>1212.8627749303332</v>
      </c>
      <c r="T372" s="12"/>
      <c r="U372" s="12">
        <f t="shared" si="65"/>
        <v>2200.568006532905</v>
      </c>
      <c r="V372" s="12"/>
      <c r="W372" s="12"/>
      <c r="Y372" s="10">
        <f t="shared" si="63"/>
        <v>7</v>
      </c>
    </row>
    <row r="373" spans="1:25" ht="12.75">
      <c r="A373">
        <f t="shared" si="56"/>
        <v>358</v>
      </c>
      <c r="C373">
        <f t="shared" si="66"/>
        <v>30</v>
      </c>
      <c r="D373" s="4"/>
      <c r="E373" s="5">
        <f t="shared" si="57"/>
        <v>48458</v>
      </c>
      <c r="G373" s="12">
        <f t="shared" si="58"/>
        <v>798.3629942150191</v>
      </c>
      <c r="H373" s="12"/>
      <c r="I373" s="12">
        <f t="shared" si="59"/>
        <v>13.809924247154193</v>
      </c>
      <c r="J373" s="12"/>
      <c r="K373" s="12">
        <f t="shared" si="60"/>
        <v>784.5530699678649</v>
      </c>
      <c r="L373" s="12"/>
      <c r="M373" s="12"/>
      <c r="N373" s="12"/>
      <c r="O373" s="12">
        <f t="shared" si="61"/>
        <v>1582.8625152585682</v>
      </c>
      <c r="P373" s="12"/>
      <c r="Q373" s="12">
        <f t="shared" si="62"/>
        <v>189.342237387553</v>
      </c>
      <c r="R373" s="12"/>
      <c r="S373" s="12">
        <f t="shared" si="64"/>
        <v>1212.8627749303332</v>
      </c>
      <c r="T373" s="12"/>
      <c r="U373" s="12">
        <f t="shared" si="65"/>
        <v>2200.568006532905</v>
      </c>
      <c r="V373" s="12"/>
      <c r="W373" s="12"/>
      <c r="Y373" s="10">
        <f t="shared" si="63"/>
        <v>8</v>
      </c>
    </row>
    <row r="374" spans="1:25" ht="12.75">
      <c r="A374">
        <f t="shared" si="56"/>
        <v>359</v>
      </c>
      <c r="C374">
        <f t="shared" si="66"/>
        <v>30</v>
      </c>
      <c r="D374" s="4"/>
      <c r="E374" s="5">
        <f t="shared" si="57"/>
        <v>48488</v>
      </c>
      <c r="G374" s="12">
        <f t="shared" si="58"/>
        <v>798.3629942150191</v>
      </c>
      <c r="H374" s="12"/>
      <c r="I374" s="12">
        <f t="shared" si="59"/>
        <v>9.233364672341649</v>
      </c>
      <c r="J374" s="12"/>
      <c r="K374" s="12">
        <f t="shared" si="60"/>
        <v>789.1296295426774</v>
      </c>
      <c r="L374" s="12"/>
      <c r="M374" s="12"/>
      <c r="N374" s="12"/>
      <c r="O374" s="12">
        <f t="shared" si="61"/>
        <v>793.7328857158908</v>
      </c>
      <c r="P374" s="12"/>
      <c r="Q374" s="12">
        <f t="shared" si="62"/>
        <v>189.342237387553</v>
      </c>
      <c r="R374" s="12"/>
      <c r="S374" s="12">
        <f t="shared" si="64"/>
        <v>1212.8627749303332</v>
      </c>
      <c r="T374" s="12"/>
      <c r="U374" s="12">
        <f t="shared" si="65"/>
        <v>2200.568006532905</v>
      </c>
      <c r="V374" s="12"/>
      <c r="W374" s="12"/>
      <c r="Y374" s="10">
        <f t="shared" si="63"/>
        <v>9</v>
      </c>
    </row>
    <row r="375" spans="1:25" ht="12.75">
      <c r="A375">
        <f t="shared" si="56"/>
        <v>360</v>
      </c>
      <c r="C375">
        <f t="shared" si="66"/>
        <v>30</v>
      </c>
      <c r="D375" s="4"/>
      <c r="E375" s="5">
        <f t="shared" si="57"/>
        <v>48519</v>
      </c>
      <c r="G375" s="12">
        <f t="shared" si="58"/>
        <v>798.3629942150191</v>
      </c>
      <c r="H375" s="12"/>
      <c r="I375" s="12">
        <f t="shared" si="59"/>
        <v>4.630108500009364</v>
      </c>
      <c r="J375" s="12"/>
      <c r="K375" s="12">
        <f t="shared" si="60"/>
        <v>793.7328857150097</v>
      </c>
      <c r="L375" s="12"/>
      <c r="M375" s="12"/>
      <c r="N375" s="12"/>
      <c r="O375" s="12">
        <f t="shared" si="61"/>
        <v>8.810729923425242E-10</v>
      </c>
      <c r="P375" s="12"/>
      <c r="Q375" s="12">
        <f t="shared" si="62"/>
        <v>189.342237387553</v>
      </c>
      <c r="R375" s="12"/>
      <c r="S375" s="12">
        <f t="shared" si="64"/>
        <v>1212.8627749303332</v>
      </c>
      <c r="T375" s="12"/>
      <c r="U375" s="12">
        <f t="shared" si="65"/>
        <v>2200.568006532905</v>
      </c>
      <c r="V375" s="12"/>
      <c r="W375" s="12"/>
      <c r="Y375" s="10">
        <f t="shared" si="63"/>
        <v>10</v>
      </c>
    </row>
    <row r="376" spans="1:23" ht="12.75">
      <c r="A376">
        <f t="shared" si="56"/>
      </c>
      <c r="C376">
        <f t="shared" si="66"/>
      </c>
      <c r="D376" s="4"/>
      <c r="E376" s="5">
        <f t="shared" si="57"/>
      </c>
      <c r="G376" s="12">
        <f t="shared" si="58"/>
      </c>
      <c r="H376" s="12"/>
      <c r="I376" s="12">
        <f t="shared" si="59"/>
      </c>
      <c r="J376" s="12"/>
      <c r="K376" s="12">
        <f t="shared" si="60"/>
      </c>
      <c r="L376" s="12"/>
      <c r="M376" s="12"/>
      <c r="N376" s="12"/>
      <c r="O376" s="12">
        <f t="shared" si="61"/>
      </c>
      <c r="P376" s="12"/>
      <c r="Q376" s="12">
        <f t="shared" si="62"/>
      </c>
      <c r="R376" s="12"/>
      <c r="S376" s="12">
        <f t="shared" si="64"/>
      </c>
      <c r="T376" s="12"/>
      <c r="U376" s="12">
        <f t="shared" si="65"/>
      </c>
      <c r="V376" s="12"/>
      <c r="W376" s="12">
        <f aca="true" t="shared" si="67" ref="W376:W403">IF(A376="","",VLOOKUP(C376,Payments,2))</f>
      </c>
    </row>
    <row r="377" spans="1:23" ht="12.75">
      <c r="A377">
        <f t="shared" si="56"/>
      </c>
      <c r="C377">
        <f t="shared" si="66"/>
      </c>
      <c r="D377" s="4"/>
      <c r="E377" s="5">
        <f t="shared" si="57"/>
      </c>
      <c r="G377" s="12">
        <f t="shared" si="58"/>
      </c>
      <c r="H377" s="12"/>
      <c r="I377" s="12">
        <f t="shared" si="59"/>
      </c>
      <c r="J377" s="12"/>
      <c r="K377" s="12">
        <f t="shared" si="60"/>
      </c>
      <c r="L377" s="12"/>
      <c r="M377" s="12"/>
      <c r="N377" s="12"/>
      <c r="O377" s="12">
        <f t="shared" si="61"/>
      </c>
      <c r="P377" s="12"/>
      <c r="Q377" s="12">
        <f t="shared" si="62"/>
      </c>
      <c r="R377" s="12"/>
      <c r="S377" s="12">
        <f t="shared" si="64"/>
      </c>
      <c r="T377" s="12"/>
      <c r="U377" s="12">
        <f t="shared" si="65"/>
      </c>
      <c r="V377" s="12"/>
      <c r="W377" s="12">
        <f t="shared" si="67"/>
      </c>
    </row>
    <row r="378" spans="1:23" ht="12.75">
      <c r="A378">
        <f t="shared" si="56"/>
      </c>
      <c r="C378">
        <f t="shared" si="66"/>
      </c>
      <c r="D378" s="4"/>
      <c r="E378" s="5">
        <f t="shared" si="57"/>
      </c>
      <c r="G378" s="12">
        <f t="shared" si="58"/>
      </c>
      <c r="H378" s="12"/>
      <c r="I378" s="12">
        <f t="shared" si="59"/>
      </c>
      <c r="J378" s="12"/>
      <c r="K378" s="12">
        <f t="shared" si="60"/>
      </c>
      <c r="L378" s="12"/>
      <c r="M378" s="12"/>
      <c r="N378" s="12"/>
      <c r="O378" s="12">
        <f t="shared" si="61"/>
      </c>
      <c r="P378" s="12"/>
      <c r="Q378" s="12">
        <f t="shared" si="62"/>
      </c>
      <c r="R378" s="12"/>
      <c r="S378" s="12">
        <f t="shared" si="64"/>
      </c>
      <c r="T378" s="12"/>
      <c r="U378" s="12">
        <f t="shared" si="65"/>
      </c>
      <c r="V378" s="12"/>
      <c r="W378" s="12">
        <f t="shared" si="67"/>
      </c>
    </row>
    <row r="379" spans="1:23" ht="12.75">
      <c r="A379">
        <f t="shared" si="56"/>
      </c>
      <c r="C379">
        <f t="shared" si="66"/>
      </c>
      <c r="D379" s="4"/>
      <c r="E379" s="5">
        <f t="shared" si="57"/>
      </c>
      <c r="G379" s="12">
        <f t="shared" si="58"/>
      </c>
      <c r="H379" s="12"/>
      <c r="I379" s="12">
        <f t="shared" si="59"/>
      </c>
      <c r="J379" s="12"/>
      <c r="K379" s="12">
        <f t="shared" si="60"/>
      </c>
      <c r="L379" s="12"/>
      <c r="M379" s="12"/>
      <c r="N379" s="12"/>
      <c r="O379" s="12">
        <f t="shared" si="61"/>
      </c>
      <c r="P379" s="12"/>
      <c r="Q379" s="12">
        <f t="shared" si="62"/>
      </c>
      <c r="R379" s="12"/>
      <c r="S379" s="12">
        <f t="shared" si="64"/>
      </c>
      <c r="T379" s="12"/>
      <c r="U379" s="12">
        <f t="shared" si="65"/>
      </c>
      <c r="V379" s="12"/>
      <c r="W379" s="12">
        <f t="shared" si="67"/>
      </c>
    </row>
    <row r="380" spans="1:23" ht="12.75">
      <c r="A380">
        <f t="shared" si="56"/>
      </c>
      <c r="C380">
        <f t="shared" si="66"/>
      </c>
      <c r="D380" s="4"/>
      <c r="E380" s="5">
        <f t="shared" si="57"/>
      </c>
      <c r="G380" s="12">
        <f t="shared" si="58"/>
      </c>
      <c r="H380" s="12"/>
      <c r="I380" s="12">
        <f t="shared" si="59"/>
      </c>
      <c r="J380" s="12"/>
      <c r="K380" s="12">
        <f t="shared" si="60"/>
      </c>
      <c r="L380" s="12"/>
      <c r="M380" s="12"/>
      <c r="N380" s="12"/>
      <c r="O380" s="12">
        <f t="shared" si="61"/>
      </c>
      <c r="P380" s="12"/>
      <c r="Q380" s="12">
        <f t="shared" si="62"/>
      </c>
      <c r="R380" s="12"/>
      <c r="S380" s="12">
        <f t="shared" si="64"/>
      </c>
      <c r="T380" s="12"/>
      <c r="U380" s="12">
        <f t="shared" si="65"/>
      </c>
      <c r="V380" s="12"/>
      <c r="W380" s="12">
        <f t="shared" si="67"/>
      </c>
    </row>
    <row r="381" spans="1:23" ht="12.75">
      <c r="A381">
        <f t="shared" si="56"/>
      </c>
      <c r="C381">
        <f t="shared" si="66"/>
      </c>
      <c r="D381" s="4"/>
      <c r="E381" s="5">
        <f t="shared" si="57"/>
      </c>
      <c r="G381" s="12">
        <f t="shared" si="58"/>
      </c>
      <c r="H381" s="12"/>
      <c r="I381" s="12">
        <f t="shared" si="59"/>
      </c>
      <c r="J381" s="12"/>
      <c r="K381" s="12">
        <f t="shared" si="60"/>
      </c>
      <c r="L381" s="12"/>
      <c r="M381" s="12"/>
      <c r="N381" s="12"/>
      <c r="O381" s="12">
        <f t="shared" si="61"/>
      </c>
      <c r="P381" s="12"/>
      <c r="Q381" s="12">
        <f t="shared" si="62"/>
      </c>
      <c r="R381" s="12"/>
      <c r="S381" s="12">
        <f t="shared" si="64"/>
      </c>
      <c r="T381" s="12"/>
      <c r="U381" s="12">
        <f t="shared" si="65"/>
      </c>
      <c r="V381" s="12"/>
      <c r="W381" s="12">
        <f t="shared" si="67"/>
      </c>
    </row>
    <row r="382" spans="1:23" ht="12.75">
      <c r="A382">
        <f t="shared" si="56"/>
      </c>
      <c r="C382">
        <f t="shared" si="66"/>
      </c>
      <c r="D382" s="4"/>
      <c r="E382" s="5">
        <f t="shared" si="57"/>
      </c>
      <c r="G382" s="12">
        <f t="shared" si="58"/>
      </c>
      <c r="H382" s="12"/>
      <c r="I382" s="12">
        <f t="shared" si="59"/>
      </c>
      <c r="J382" s="12"/>
      <c r="K382" s="12">
        <f t="shared" si="60"/>
      </c>
      <c r="L382" s="12"/>
      <c r="M382" s="12"/>
      <c r="N382" s="12"/>
      <c r="O382" s="12">
        <f t="shared" si="61"/>
      </c>
      <c r="P382" s="12"/>
      <c r="Q382" s="12">
        <f t="shared" si="62"/>
      </c>
      <c r="R382" s="12"/>
      <c r="S382" s="12">
        <f t="shared" si="64"/>
      </c>
      <c r="T382" s="12"/>
      <c r="U382" s="12">
        <f t="shared" si="65"/>
      </c>
      <c r="V382" s="12"/>
      <c r="W382" s="12">
        <f t="shared" si="67"/>
      </c>
    </row>
    <row r="383" spans="1:23" ht="12.75">
      <c r="A383">
        <f t="shared" si="56"/>
      </c>
      <c r="C383">
        <f t="shared" si="66"/>
      </c>
      <c r="D383" s="4"/>
      <c r="E383" s="5">
        <f t="shared" si="57"/>
      </c>
      <c r="G383" s="12">
        <f t="shared" si="58"/>
      </c>
      <c r="H383" s="12"/>
      <c r="I383" s="12">
        <f t="shared" si="59"/>
      </c>
      <c r="J383" s="12"/>
      <c r="K383" s="12">
        <f t="shared" si="60"/>
      </c>
      <c r="L383" s="12"/>
      <c r="M383" s="12"/>
      <c r="N383" s="12"/>
      <c r="O383" s="12">
        <f t="shared" si="61"/>
      </c>
      <c r="P383" s="12"/>
      <c r="Q383" s="12">
        <f t="shared" si="62"/>
      </c>
      <c r="R383" s="12"/>
      <c r="S383" s="12">
        <f t="shared" si="64"/>
      </c>
      <c r="T383" s="12"/>
      <c r="U383" s="12">
        <f t="shared" si="65"/>
      </c>
      <c r="V383" s="12"/>
      <c r="W383" s="12">
        <f t="shared" si="67"/>
      </c>
    </row>
    <row r="384" spans="1:23" ht="12.75">
      <c r="A384">
        <f t="shared" si="56"/>
      </c>
      <c r="C384">
        <f t="shared" si="66"/>
      </c>
      <c r="D384" s="4"/>
      <c r="E384" s="5">
        <f t="shared" si="57"/>
      </c>
      <c r="G384" s="12">
        <f t="shared" si="58"/>
      </c>
      <c r="H384" s="12"/>
      <c r="I384" s="12">
        <f t="shared" si="59"/>
      </c>
      <c r="J384" s="12"/>
      <c r="K384" s="12">
        <f t="shared" si="60"/>
      </c>
      <c r="L384" s="12"/>
      <c r="M384" s="12"/>
      <c r="N384" s="12"/>
      <c r="O384" s="12">
        <f t="shared" si="61"/>
      </c>
      <c r="P384" s="12"/>
      <c r="Q384" s="12">
        <f t="shared" si="62"/>
      </c>
      <c r="R384" s="12"/>
      <c r="S384" s="12">
        <f t="shared" si="64"/>
      </c>
      <c r="T384" s="12"/>
      <c r="U384" s="12">
        <f t="shared" si="65"/>
      </c>
      <c r="V384" s="12"/>
      <c r="W384" s="12">
        <f t="shared" si="67"/>
      </c>
    </row>
    <row r="385" spans="1:23" ht="12.75">
      <c r="A385">
        <f t="shared" si="56"/>
      </c>
      <c r="C385">
        <f t="shared" si="66"/>
      </c>
      <c r="D385" s="4"/>
      <c r="E385" s="5">
        <f t="shared" si="57"/>
      </c>
      <c r="G385" s="12">
        <f t="shared" si="58"/>
      </c>
      <c r="H385" s="12"/>
      <c r="I385" s="12">
        <f t="shared" si="59"/>
      </c>
      <c r="J385" s="12"/>
      <c r="K385" s="12">
        <f t="shared" si="60"/>
      </c>
      <c r="L385" s="12"/>
      <c r="M385" s="12"/>
      <c r="N385" s="12"/>
      <c r="O385" s="12">
        <f t="shared" si="61"/>
      </c>
      <c r="P385" s="12"/>
      <c r="Q385" s="12">
        <f t="shared" si="62"/>
      </c>
      <c r="R385" s="12"/>
      <c r="S385" s="12">
        <f t="shared" si="64"/>
      </c>
      <c r="T385" s="12"/>
      <c r="U385" s="12">
        <f t="shared" si="65"/>
      </c>
      <c r="V385" s="12"/>
      <c r="W385" s="12">
        <f t="shared" si="67"/>
      </c>
    </row>
    <row r="386" spans="1:23" ht="12.75">
      <c r="A386">
        <f t="shared" si="56"/>
      </c>
      <c r="C386">
        <f t="shared" si="66"/>
      </c>
      <c r="D386" s="4"/>
      <c r="E386" s="5">
        <f t="shared" si="57"/>
      </c>
      <c r="G386" s="12">
        <f t="shared" si="58"/>
      </c>
      <c r="H386" s="12"/>
      <c r="I386" s="12">
        <f t="shared" si="59"/>
      </c>
      <c r="J386" s="12"/>
      <c r="K386" s="12">
        <f t="shared" si="60"/>
      </c>
      <c r="L386" s="12"/>
      <c r="M386" s="12"/>
      <c r="N386" s="12"/>
      <c r="O386" s="12">
        <f t="shared" si="61"/>
      </c>
      <c r="P386" s="12"/>
      <c r="Q386" s="12">
        <f t="shared" si="62"/>
      </c>
      <c r="R386" s="12"/>
      <c r="S386" s="12">
        <f t="shared" si="64"/>
      </c>
      <c r="T386" s="12"/>
      <c r="U386" s="12">
        <f t="shared" si="65"/>
      </c>
      <c r="V386" s="12"/>
      <c r="W386" s="12">
        <f t="shared" si="67"/>
      </c>
    </row>
    <row r="387" spans="1:23" ht="12.75">
      <c r="A387">
        <f t="shared" si="56"/>
      </c>
      <c r="C387">
        <f t="shared" si="66"/>
      </c>
      <c r="D387" s="4"/>
      <c r="E387" s="5">
        <f t="shared" si="57"/>
      </c>
      <c r="G387" s="12">
        <f t="shared" si="58"/>
      </c>
      <c r="H387" s="12"/>
      <c r="I387" s="12">
        <f t="shared" si="59"/>
      </c>
      <c r="J387" s="12"/>
      <c r="K387" s="12">
        <f t="shared" si="60"/>
      </c>
      <c r="L387" s="12"/>
      <c r="M387" s="12"/>
      <c r="N387" s="12"/>
      <c r="O387" s="12">
        <f t="shared" si="61"/>
      </c>
      <c r="P387" s="12"/>
      <c r="Q387" s="12">
        <f t="shared" si="62"/>
      </c>
      <c r="R387" s="12"/>
      <c r="S387" s="12">
        <f t="shared" si="64"/>
      </c>
      <c r="T387" s="12"/>
      <c r="U387" s="12">
        <f t="shared" si="65"/>
      </c>
      <c r="V387" s="12"/>
      <c r="W387" s="12">
        <f t="shared" si="67"/>
      </c>
    </row>
    <row r="388" spans="1:23" ht="12.75">
      <c r="A388">
        <f t="shared" si="56"/>
      </c>
      <c r="C388">
        <f t="shared" si="66"/>
      </c>
      <c r="D388" s="4"/>
      <c r="E388" s="5">
        <f t="shared" si="57"/>
      </c>
      <c r="G388" s="12">
        <f t="shared" si="58"/>
      </c>
      <c r="H388" s="12"/>
      <c r="I388" s="12">
        <f t="shared" si="59"/>
      </c>
      <c r="J388" s="12"/>
      <c r="K388" s="12">
        <f t="shared" si="60"/>
      </c>
      <c r="L388" s="12"/>
      <c r="M388" s="12"/>
      <c r="N388" s="12"/>
      <c r="O388" s="12">
        <f t="shared" si="61"/>
      </c>
      <c r="P388" s="12"/>
      <c r="Q388" s="12">
        <f t="shared" si="62"/>
      </c>
      <c r="R388" s="12"/>
      <c r="S388" s="12">
        <f t="shared" si="64"/>
      </c>
      <c r="T388" s="12"/>
      <c r="U388" s="12">
        <f t="shared" si="65"/>
      </c>
      <c r="V388" s="12"/>
      <c r="W388" s="12">
        <f t="shared" si="67"/>
      </c>
    </row>
    <row r="389" spans="1:23" ht="12.75">
      <c r="A389">
        <f t="shared" si="56"/>
      </c>
      <c r="C389">
        <f t="shared" si="66"/>
      </c>
      <c r="D389" s="4"/>
      <c r="E389" s="5">
        <f t="shared" si="57"/>
      </c>
      <c r="G389" s="12">
        <f t="shared" si="58"/>
      </c>
      <c r="H389" s="12"/>
      <c r="I389" s="12">
        <f t="shared" si="59"/>
      </c>
      <c r="J389" s="12"/>
      <c r="K389" s="12">
        <f t="shared" si="60"/>
      </c>
      <c r="L389" s="12"/>
      <c r="M389" s="12"/>
      <c r="N389" s="12"/>
      <c r="O389" s="12">
        <f t="shared" si="61"/>
      </c>
      <c r="P389" s="12"/>
      <c r="Q389" s="12">
        <f t="shared" si="62"/>
      </c>
      <c r="R389" s="12"/>
      <c r="S389" s="12">
        <f t="shared" si="64"/>
      </c>
      <c r="T389" s="12"/>
      <c r="U389" s="12">
        <f t="shared" si="65"/>
      </c>
      <c r="V389" s="12"/>
      <c r="W389" s="12">
        <f t="shared" si="67"/>
      </c>
    </row>
    <row r="390" spans="1:23" ht="12.75">
      <c r="A390">
        <f t="shared" si="56"/>
      </c>
      <c r="C390">
        <f t="shared" si="66"/>
      </c>
      <c r="D390" s="4"/>
      <c r="E390" s="5">
        <f t="shared" si="57"/>
      </c>
      <c r="G390" s="12">
        <f t="shared" si="58"/>
      </c>
      <c r="H390" s="12"/>
      <c r="I390" s="12">
        <f t="shared" si="59"/>
      </c>
      <c r="J390" s="12"/>
      <c r="K390" s="12">
        <f t="shared" si="60"/>
      </c>
      <c r="L390" s="12"/>
      <c r="M390" s="12"/>
      <c r="N390" s="12"/>
      <c r="O390" s="12">
        <f t="shared" si="61"/>
      </c>
      <c r="P390" s="12"/>
      <c r="Q390" s="12">
        <f t="shared" si="62"/>
      </c>
      <c r="R390" s="12"/>
      <c r="S390" s="12">
        <f t="shared" si="64"/>
      </c>
      <c r="T390" s="12"/>
      <c r="U390" s="12">
        <f t="shared" si="65"/>
      </c>
      <c r="V390" s="12"/>
      <c r="W390" s="12">
        <f t="shared" si="67"/>
      </c>
    </row>
    <row r="391" spans="1:23" ht="12.75">
      <c r="A391">
        <f t="shared" si="56"/>
      </c>
      <c r="C391">
        <f t="shared" si="66"/>
      </c>
      <c r="D391" s="4"/>
      <c r="E391" s="5">
        <f t="shared" si="57"/>
      </c>
      <c r="G391" s="12">
        <f t="shared" si="58"/>
      </c>
      <c r="H391" s="12"/>
      <c r="I391" s="12">
        <f t="shared" si="59"/>
      </c>
      <c r="J391" s="12"/>
      <c r="K391" s="12">
        <f t="shared" si="60"/>
      </c>
      <c r="L391" s="12"/>
      <c r="M391" s="12"/>
      <c r="N391" s="12"/>
      <c r="O391" s="12">
        <f t="shared" si="61"/>
      </c>
      <c r="P391" s="12"/>
      <c r="Q391" s="12">
        <f t="shared" si="62"/>
      </c>
      <c r="R391" s="12"/>
      <c r="S391" s="12">
        <f t="shared" si="64"/>
      </c>
      <c r="T391" s="12"/>
      <c r="U391" s="12">
        <f t="shared" si="65"/>
      </c>
      <c r="V391" s="12"/>
      <c r="W391" s="12">
        <f t="shared" si="67"/>
      </c>
    </row>
    <row r="392" spans="1:23" ht="12.75">
      <c r="A392">
        <f t="shared" si="56"/>
      </c>
      <c r="C392">
        <f t="shared" si="66"/>
      </c>
      <c r="D392" s="4"/>
      <c r="E392" s="5">
        <f t="shared" si="57"/>
      </c>
      <c r="G392" s="12">
        <f t="shared" si="58"/>
      </c>
      <c r="H392" s="12"/>
      <c r="I392" s="12">
        <f t="shared" si="59"/>
      </c>
      <c r="J392" s="12"/>
      <c r="K392" s="12">
        <f t="shared" si="60"/>
      </c>
      <c r="L392" s="12"/>
      <c r="M392" s="12"/>
      <c r="N392" s="12"/>
      <c r="O392" s="12">
        <f t="shared" si="61"/>
      </c>
      <c r="P392" s="12"/>
      <c r="Q392" s="12">
        <f t="shared" si="62"/>
      </c>
      <c r="R392" s="12"/>
      <c r="S392" s="12">
        <f t="shared" si="64"/>
      </c>
      <c r="T392" s="12"/>
      <c r="U392" s="12">
        <f t="shared" si="65"/>
      </c>
      <c r="V392" s="12"/>
      <c r="W392" s="12">
        <f t="shared" si="67"/>
      </c>
    </row>
    <row r="393" spans="1:23" ht="12.75">
      <c r="A393">
        <f t="shared" si="56"/>
      </c>
      <c r="C393">
        <f t="shared" si="66"/>
      </c>
      <c r="D393" s="4"/>
      <c r="E393" s="5">
        <f t="shared" si="57"/>
      </c>
      <c r="G393" s="12">
        <f t="shared" si="58"/>
      </c>
      <c r="H393" s="12"/>
      <c r="I393" s="12">
        <f t="shared" si="59"/>
      </c>
      <c r="J393" s="12"/>
      <c r="K393" s="12">
        <f t="shared" si="60"/>
      </c>
      <c r="L393" s="12"/>
      <c r="M393" s="12"/>
      <c r="N393" s="12"/>
      <c r="O393" s="12">
        <f t="shared" si="61"/>
      </c>
      <c r="P393" s="12"/>
      <c r="Q393" s="12">
        <f t="shared" si="62"/>
      </c>
      <c r="R393" s="12"/>
      <c r="S393" s="12">
        <f t="shared" si="64"/>
      </c>
      <c r="T393" s="12"/>
      <c r="U393" s="12">
        <f t="shared" si="65"/>
      </c>
      <c r="V393" s="12"/>
      <c r="W393" s="12">
        <f t="shared" si="67"/>
      </c>
    </row>
    <row r="394" spans="1:23" ht="12.75">
      <c r="A394">
        <f t="shared" si="56"/>
      </c>
      <c r="C394">
        <f t="shared" si="66"/>
      </c>
      <c r="D394" s="4"/>
      <c r="E394" s="5">
        <f t="shared" si="57"/>
      </c>
      <c r="G394" s="12">
        <f t="shared" si="58"/>
      </c>
      <c r="H394" s="12"/>
      <c r="I394" s="12">
        <f t="shared" si="59"/>
      </c>
      <c r="J394" s="12"/>
      <c r="K394" s="12">
        <f t="shared" si="60"/>
      </c>
      <c r="L394" s="12"/>
      <c r="M394" s="12"/>
      <c r="N394" s="12"/>
      <c r="O394" s="12">
        <f t="shared" si="61"/>
      </c>
      <c r="P394" s="12"/>
      <c r="Q394" s="12">
        <f t="shared" si="62"/>
      </c>
      <c r="R394" s="12"/>
      <c r="S394" s="12">
        <f t="shared" si="64"/>
      </c>
      <c r="T394" s="12"/>
      <c r="U394" s="12">
        <f t="shared" si="65"/>
      </c>
      <c r="V394" s="12"/>
      <c r="W394" s="12">
        <f t="shared" si="67"/>
      </c>
    </row>
    <row r="395" spans="1:23" ht="12.75">
      <c r="A395">
        <f t="shared" si="56"/>
      </c>
      <c r="C395">
        <f t="shared" si="66"/>
      </c>
      <c r="D395" s="4"/>
      <c r="E395" s="5">
        <f t="shared" si="57"/>
      </c>
      <c r="G395" s="12">
        <f t="shared" si="58"/>
      </c>
      <c r="H395" s="12"/>
      <c r="I395" s="12">
        <f t="shared" si="59"/>
      </c>
      <c r="J395" s="12"/>
      <c r="K395" s="12">
        <f t="shared" si="60"/>
      </c>
      <c r="L395" s="12"/>
      <c r="M395" s="12"/>
      <c r="N395" s="12"/>
      <c r="O395" s="12">
        <f t="shared" si="61"/>
      </c>
      <c r="P395" s="12"/>
      <c r="Q395" s="12">
        <f t="shared" si="62"/>
      </c>
      <c r="R395" s="12"/>
      <c r="S395" s="12">
        <f t="shared" si="64"/>
      </c>
      <c r="T395" s="12"/>
      <c r="U395" s="12">
        <f t="shared" si="65"/>
      </c>
      <c r="V395" s="12"/>
      <c r="W395" s="12">
        <f t="shared" si="67"/>
      </c>
    </row>
    <row r="396" spans="1:23" ht="12.75">
      <c r="A396">
        <f t="shared" si="56"/>
      </c>
      <c r="C396">
        <f t="shared" si="66"/>
      </c>
      <c r="D396" s="4"/>
      <c r="E396" s="5">
        <f t="shared" si="57"/>
      </c>
      <c r="G396" s="12">
        <f t="shared" si="58"/>
      </c>
      <c r="H396" s="12"/>
      <c r="I396" s="12">
        <f t="shared" si="59"/>
      </c>
      <c r="J396" s="12"/>
      <c r="K396" s="12">
        <f t="shared" si="60"/>
      </c>
      <c r="L396" s="12"/>
      <c r="M396" s="12"/>
      <c r="N396" s="12"/>
      <c r="O396" s="12">
        <f t="shared" si="61"/>
      </c>
      <c r="P396" s="12"/>
      <c r="Q396" s="12">
        <f t="shared" si="62"/>
      </c>
      <c r="R396" s="12"/>
      <c r="S396" s="12">
        <f t="shared" si="64"/>
      </c>
      <c r="T396" s="12"/>
      <c r="U396" s="12">
        <f t="shared" si="65"/>
      </c>
      <c r="V396" s="12"/>
      <c r="W396" s="12">
        <f t="shared" si="67"/>
      </c>
    </row>
    <row r="397" spans="1:23" ht="12.75">
      <c r="A397">
        <f t="shared" si="56"/>
      </c>
      <c r="C397">
        <f t="shared" si="66"/>
      </c>
      <c r="D397" s="4"/>
      <c r="E397" s="5">
        <f t="shared" si="57"/>
      </c>
      <c r="G397" s="12">
        <f t="shared" si="58"/>
      </c>
      <c r="H397" s="12"/>
      <c r="I397" s="12">
        <f t="shared" si="59"/>
      </c>
      <c r="J397" s="12"/>
      <c r="K397" s="12">
        <f t="shared" si="60"/>
      </c>
      <c r="L397" s="12"/>
      <c r="M397" s="12"/>
      <c r="N397" s="12"/>
      <c r="O397" s="12">
        <f t="shared" si="61"/>
      </c>
      <c r="P397" s="12"/>
      <c r="Q397" s="12">
        <f t="shared" si="62"/>
      </c>
      <c r="R397" s="12"/>
      <c r="S397" s="12">
        <f t="shared" si="64"/>
      </c>
      <c r="T397" s="12"/>
      <c r="U397" s="12">
        <f t="shared" si="65"/>
      </c>
      <c r="V397" s="12"/>
      <c r="W397" s="12">
        <f t="shared" si="67"/>
      </c>
    </row>
    <row r="398" spans="1:23" ht="12.75">
      <c r="A398">
        <f t="shared" si="56"/>
      </c>
      <c r="C398">
        <f t="shared" si="66"/>
      </c>
      <c r="D398" s="4"/>
      <c r="E398" s="5">
        <f t="shared" si="57"/>
      </c>
      <c r="G398" s="12">
        <f t="shared" si="58"/>
      </c>
      <c r="H398" s="12"/>
      <c r="I398" s="12">
        <f t="shared" si="59"/>
      </c>
      <c r="J398" s="12"/>
      <c r="K398" s="12">
        <f t="shared" si="60"/>
      </c>
      <c r="L398" s="12"/>
      <c r="M398" s="12"/>
      <c r="N398" s="12"/>
      <c r="O398" s="12">
        <f t="shared" si="61"/>
      </c>
      <c r="P398" s="12"/>
      <c r="Q398" s="12">
        <f t="shared" si="62"/>
      </c>
      <c r="R398" s="12"/>
      <c r="S398" s="12">
        <f t="shared" si="64"/>
      </c>
      <c r="T398" s="12"/>
      <c r="U398" s="12">
        <f t="shared" si="65"/>
      </c>
      <c r="V398" s="12"/>
      <c r="W398" s="12">
        <f t="shared" si="67"/>
      </c>
    </row>
    <row r="399" spans="1:23" ht="12.75">
      <c r="A399">
        <f t="shared" si="56"/>
      </c>
      <c r="C399">
        <f t="shared" si="66"/>
      </c>
      <c r="D399" s="4"/>
      <c r="E399" s="5">
        <f t="shared" si="57"/>
      </c>
      <c r="G399" s="12">
        <f t="shared" si="58"/>
      </c>
      <c r="H399" s="12"/>
      <c r="I399" s="12">
        <f t="shared" si="59"/>
      </c>
      <c r="J399" s="12"/>
      <c r="K399" s="12">
        <f t="shared" si="60"/>
      </c>
      <c r="L399" s="12"/>
      <c r="M399" s="12"/>
      <c r="N399" s="12"/>
      <c r="O399" s="12">
        <f t="shared" si="61"/>
      </c>
      <c r="P399" s="12"/>
      <c r="Q399" s="12">
        <f t="shared" si="62"/>
      </c>
      <c r="R399" s="12"/>
      <c r="S399" s="12">
        <f t="shared" si="64"/>
      </c>
      <c r="T399" s="12"/>
      <c r="U399" s="12">
        <f t="shared" si="65"/>
      </c>
      <c r="V399" s="12"/>
      <c r="W399" s="12">
        <f t="shared" si="67"/>
      </c>
    </row>
    <row r="400" spans="1:23" ht="12.75">
      <c r="A400">
        <f t="shared" si="56"/>
      </c>
      <c r="C400">
        <f t="shared" si="66"/>
      </c>
      <c r="D400" s="4"/>
      <c r="E400" s="5">
        <f t="shared" si="57"/>
      </c>
      <c r="G400" s="12">
        <f t="shared" si="58"/>
      </c>
      <c r="H400" s="12"/>
      <c r="I400" s="12">
        <f t="shared" si="59"/>
      </c>
      <c r="J400" s="12"/>
      <c r="K400" s="12">
        <f t="shared" si="60"/>
      </c>
      <c r="L400" s="12"/>
      <c r="M400" s="12"/>
      <c r="N400" s="12"/>
      <c r="O400" s="12">
        <f t="shared" si="61"/>
      </c>
      <c r="P400" s="12"/>
      <c r="Q400" s="12">
        <f t="shared" si="62"/>
      </c>
      <c r="R400" s="12"/>
      <c r="S400" s="12">
        <f t="shared" si="64"/>
      </c>
      <c r="T400" s="12"/>
      <c r="U400" s="12">
        <f t="shared" si="65"/>
      </c>
      <c r="V400" s="12"/>
      <c r="W400" s="12">
        <f t="shared" si="67"/>
      </c>
    </row>
    <row r="401" spans="1:23" ht="12.75">
      <c r="A401">
        <f t="shared" si="56"/>
      </c>
      <c r="C401">
        <f t="shared" si="66"/>
      </c>
      <c r="D401" s="4"/>
      <c r="E401" s="5">
        <f t="shared" si="57"/>
      </c>
      <c r="G401" s="12">
        <f t="shared" si="58"/>
      </c>
      <c r="H401" s="12"/>
      <c r="I401" s="12">
        <f t="shared" si="59"/>
      </c>
      <c r="J401" s="12"/>
      <c r="K401" s="12">
        <f t="shared" si="60"/>
      </c>
      <c r="L401" s="12"/>
      <c r="M401" s="12"/>
      <c r="N401" s="12"/>
      <c r="O401" s="12">
        <f t="shared" si="61"/>
      </c>
      <c r="P401" s="12"/>
      <c r="Q401" s="12">
        <f t="shared" si="62"/>
      </c>
      <c r="R401" s="12"/>
      <c r="S401" s="12">
        <f>IF(A401="","",VLOOKUP(C401,Property_Taxes,4))</f>
      </c>
      <c r="T401" s="12"/>
      <c r="U401" s="12">
        <f>IF(A401="","",(G401+Q401+S401))</f>
      </c>
      <c r="V401" s="12"/>
      <c r="W401" s="12">
        <f t="shared" si="67"/>
      </c>
    </row>
    <row r="402" spans="1:23" ht="12.75">
      <c r="A402">
        <f t="shared" si="56"/>
      </c>
      <c r="C402">
        <f t="shared" si="66"/>
      </c>
      <c r="D402" s="4"/>
      <c r="E402" s="5">
        <f t="shared" si="57"/>
      </c>
      <c r="G402" s="12">
        <f t="shared" si="58"/>
      </c>
      <c r="H402" s="12"/>
      <c r="I402" s="12">
        <f t="shared" si="59"/>
      </c>
      <c r="J402" s="12"/>
      <c r="K402" s="12">
        <f t="shared" si="60"/>
      </c>
      <c r="L402" s="12"/>
      <c r="M402" s="12"/>
      <c r="N402" s="12"/>
      <c r="O402" s="12">
        <f t="shared" si="61"/>
      </c>
      <c r="P402" s="12"/>
      <c r="Q402" s="12">
        <f t="shared" si="62"/>
      </c>
      <c r="R402" s="12"/>
      <c r="S402" s="12">
        <f>IF(A402="","",VLOOKUP(C402,Property_Taxes,4))</f>
      </c>
      <c r="T402" s="12"/>
      <c r="U402" s="12">
        <f>IF(A402="","",(G402+Q402+S402))</f>
      </c>
      <c r="V402" s="12"/>
      <c r="W402" s="12">
        <f t="shared" si="67"/>
      </c>
    </row>
    <row r="403" spans="1:23" ht="12.75">
      <c r="A403">
        <f t="shared" si="56"/>
      </c>
      <c r="C403">
        <f t="shared" si="66"/>
      </c>
      <c r="D403" s="4"/>
      <c r="E403" s="5">
        <f t="shared" si="57"/>
      </c>
      <c r="G403" s="12">
        <f t="shared" si="58"/>
      </c>
      <c r="H403" s="12"/>
      <c r="I403" s="12">
        <f t="shared" si="59"/>
      </c>
      <c r="J403" s="12"/>
      <c r="K403" s="12">
        <f t="shared" si="60"/>
      </c>
      <c r="L403" s="12"/>
      <c r="M403" s="12"/>
      <c r="N403" s="12"/>
      <c r="O403" s="12">
        <f t="shared" si="61"/>
      </c>
      <c r="P403" s="12"/>
      <c r="Q403" s="12">
        <f t="shared" si="62"/>
      </c>
      <c r="R403" s="12"/>
      <c r="S403" s="12">
        <f>IF(A403="","",VLOOKUP(C403,Property_Taxes,4))</f>
      </c>
      <c r="T403" s="12"/>
      <c r="U403" s="12">
        <f>IF(A403="","",(G403+Q403+S403))</f>
      </c>
      <c r="V403" s="12"/>
      <c r="W403" s="12">
        <f t="shared" si="67"/>
      </c>
    </row>
    <row r="411" spans="56:66" ht="12.75">
      <c r="BD411" s="2" t="s">
        <v>20</v>
      </c>
      <c r="BI411" s="2" t="s">
        <v>17</v>
      </c>
      <c r="BL411" s="2" t="s">
        <v>23</v>
      </c>
      <c r="BM411" s="2" t="s">
        <v>15</v>
      </c>
      <c r="BN411" s="2" t="s">
        <v>23</v>
      </c>
    </row>
    <row r="412" spans="56:66" ht="12.75">
      <c r="BD412" s="2" t="s">
        <v>14</v>
      </c>
      <c r="BI412" s="2" t="s">
        <v>6</v>
      </c>
      <c r="BL412" s="2" t="s">
        <v>13</v>
      </c>
      <c r="BM412" s="2" t="s">
        <v>21</v>
      </c>
      <c r="BN412" s="2" t="s">
        <v>24</v>
      </c>
    </row>
    <row r="414" spans="55:66" ht="12.75">
      <c r="BC414">
        <v>1</v>
      </c>
      <c r="BD414" s="3">
        <f>$U$1</f>
        <v>552</v>
      </c>
      <c r="BE414" s="3">
        <f aca="true" t="shared" si="68" ref="BE414:BE443">IF(BD414="","",(BD414/12))</f>
        <v>46</v>
      </c>
      <c r="BH414">
        <v>1</v>
      </c>
      <c r="BI414" s="3">
        <f>852.94+233.33+50+14.3</f>
        <v>1150.57</v>
      </c>
      <c r="BK414">
        <v>1</v>
      </c>
      <c r="BL414" s="3">
        <f>+$K$8</f>
        <v>130000</v>
      </c>
      <c r="BM414" s="11">
        <f>$U$4</f>
        <v>2.016</v>
      </c>
      <c r="BN414" s="12">
        <f>((BL414/100)*BM414)/12</f>
        <v>218.4</v>
      </c>
    </row>
    <row r="415" spans="55:66" ht="12.75">
      <c r="BC415">
        <v>2</v>
      </c>
      <c r="BD415" s="3">
        <f>+BD414*(1+$U$2)</f>
        <v>579.6</v>
      </c>
      <c r="BE415" s="3">
        <f t="shared" si="68"/>
        <v>48.300000000000004</v>
      </c>
      <c r="BH415">
        <v>2</v>
      </c>
      <c r="BI415" s="3"/>
      <c r="BK415">
        <v>2</v>
      </c>
      <c r="BL415" s="3">
        <f>+BL414*(1+$U$6)</f>
        <v>133900</v>
      </c>
      <c r="BM415">
        <f>+BM414*(1+$U$6)</f>
        <v>2.07648</v>
      </c>
      <c r="BN415" s="12">
        <f aca="true" t="shared" si="69" ref="BN415:BN443">((BL415/100)*BM415)/12</f>
        <v>231.70056</v>
      </c>
    </row>
    <row r="416" spans="55:66" ht="12.75">
      <c r="BC416">
        <v>3</v>
      </c>
      <c r="BD416" s="3">
        <f aca="true" t="shared" si="70" ref="BD416:BD443">+BD415*(1+$U$2)</f>
        <v>608.58</v>
      </c>
      <c r="BE416" s="3">
        <f t="shared" si="68"/>
        <v>50.715</v>
      </c>
      <c r="BH416">
        <v>3</v>
      </c>
      <c r="BI416" s="3"/>
      <c r="BK416">
        <v>3</v>
      </c>
      <c r="BL416" s="3">
        <f aca="true" t="shared" si="71" ref="BL416:BL443">+BL415*(1+$U$6)</f>
        <v>137917</v>
      </c>
      <c r="BM416">
        <f aca="true" t="shared" si="72" ref="BM416:BM443">+BM415*(1+$U$6)</f>
        <v>2.1387744</v>
      </c>
      <c r="BN416" s="12">
        <f t="shared" si="69"/>
        <v>245.81112410400002</v>
      </c>
    </row>
    <row r="417" spans="55:66" ht="12.75">
      <c r="BC417">
        <v>4</v>
      </c>
      <c r="BD417" s="3">
        <f t="shared" si="70"/>
        <v>639.009</v>
      </c>
      <c r="BE417" s="3">
        <f t="shared" si="68"/>
        <v>53.250750000000004</v>
      </c>
      <c r="BH417">
        <v>4</v>
      </c>
      <c r="BI417" s="3"/>
      <c r="BK417">
        <v>4</v>
      </c>
      <c r="BL417" s="3">
        <f t="shared" si="71"/>
        <v>142054.51</v>
      </c>
      <c r="BM417">
        <f t="shared" si="72"/>
        <v>2.202937632</v>
      </c>
      <c r="BN417" s="12">
        <f t="shared" si="69"/>
        <v>260.7810215619336</v>
      </c>
    </row>
    <row r="418" spans="55:66" ht="12.75">
      <c r="BC418">
        <v>5</v>
      </c>
      <c r="BD418" s="3">
        <f t="shared" si="70"/>
        <v>670.9594500000001</v>
      </c>
      <c r="BE418" s="3">
        <f t="shared" si="68"/>
        <v>55.9132875</v>
      </c>
      <c r="BH418">
        <v>5</v>
      </c>
      <c r="BI418" s="3"/>
      <c r="BK418">
        <v>5</v>
      </c>
      <c r="BL418" s="3">
        <f t="shared" si="71"/>
        <v>146316.1453</v>
      </c>
      <c r="BM418">
        <f t="shared" si="72"/>
        <v>2.26902576096</v>
      </c>
      <c r="BN418" s="12">
        <f t="shared" si="69"/>
        <v>276.66258577505533</v>
      </c>
    </row>
    <row r="419" spans="55:66" ht="12.75">
      <c r="BC419">
        <v>6</v>
      </c>
      <c r="BD419" s="3">
        <f t="shared" si="70"/>
        <v>704.5074225000001</v>
      </c>
      <c r="BE419" s="3">
        <f t="shared" si="68"/>
        <v>58.708951875000004</v>
      </c>
      <c r="BH419">
        <v>6</v>
      </c>
      <c r="BI419" s="3"/>
      <c r="BK419">
        <v>6</v>
      </c>
      <c r="BL419" s="3">
        <f t="shared" si="71"/>
        <v>150705.629659</v>
      </c>
      <c r="BM419">
        <f t="shared" si="72"/>
        <v>2.3370965337888</v>
      </c>
      <c r="BN419" s="12">
        <f t="shared" si="69"/>
        <v>293.5113372487562</v>
      </c>
    </row>
    <row r="420" spans="55:66" ht="12.75">
      <c r="BC420">
        <v>7</v>
      </c>
      <c r="BD420" s="3">
        <f t="shared" si="70"/>
        <v>739.7327936250001</v>
      </c>
      <c r="BE420" s="3">
        <f t="shared" si="68"/>
        <v>61.64439946875001</v>
      </c>
      <c r="BH420">
        <v>7</v>
      </c>
      <c r="BI420" s="3"/>
      <c r="BK420">
        <v>7</v>
      </c>
      <c r="BL420" s="3">
        <f t="shared" si="71"/>
        <v>155226.79854877</v>
      </c>
      <c r="BM420">
        <f t="shared" si="72"/>
        <v>2.407209429802464</v>
      </c>
      <c r="BN420" s="12">
        <f t="shared" si="69"/>
        <v>311.3861776872055</v>
      </c>
    </row>
    <row r="421" spans="55:66" ht="12.75">
      <c r="BC421">
        <v>8</v>
      </c>
      <c r="BD421" s="3">
        <f t="shared" si="70"/>
        <v>776.7194333062502</v>
      </c>
      <c r="BE421" s="3">
        <f t="shared" si="68"/>
        <v>64.72661944218751</v>
      </c>
      <c r="BH421">
        <v>8</v>
      </c>
      <c r="BI421" s="3"/>
      <c r="BK421">
        <v>8</v>
      </c>
      <c r="BL421" s="3">
        <f t="shared" si="71"/>
        <v>159883.6025052331</v>
      </c>
      <c r="BM421">
        <f t="shared" si="72"/>
        <v>2.479425712696538</v>
      </c>
      <c r="BN421" s="12">
        <f t="shared" si="69"/>
        <v>330.3495959083563</v>
      </c>
    </row>
    <row r="422" spans="55:66" ht="12.75">
      <c r="BC422">
        <v>9</v>
      </c>
      <c r="BD422" s="3">
        <f t="shared" si="70"/>
        <v>815.5554049715627</v>
      </c>
      <c r="BE422" s="3">
        <f t="shared" si="68"/>
        <v>67.96295041429688</v>
      </c>
      <c r="BH422">
        <v>9</v>
      </c>
      <c r="BI422" s="3"/>
      <c r="BK422">
        <v>9</v>
      </c>
      <c r="BL422" s="3">
        <f t="shared" si="71"/>
        <v>164680.11058039012</v>
      </c>
      <c r="BM422">
        <f t="shared" si="72"/>
        <v>2.553808484077434</v>
      </c>
      <c r="BN422" s="12">
        <f t="shared" si="69"/>
        <v>350.4678862991753</v>
      </c>
    </row>
    <row r="423" spans="55:66" ht="12.75">
      <c r="BC423">
        <v>10</v>
      </c>
      <c r="BD423" s="3">
        <f t="shared" si="70"/>
        <v>856.3331752201408</v>
      </c>
      <c r="BE423" s="3">
        <f t="shared" si="68"/>
        <v>71.36109793501173</v>
      </c>
      <c r="BH423">
        <v>10</v>
      </c>
      <c r="BI423" s="3"/>
      <c r="BK423">
        <v>10</v>
      </c>
      <c r="BL423" s="3">
        <f t="shared" si="71"/>
        <v>169620.51389780184</v>
      </c>
      <c r="BM423">
        <f t="shared" si="72"/>
        <v>2.630422738599757</v>
      </c>
      <c r="BN423" s="12">
        <f t="shared" si="69"/>
        <v>371.81138057479507</v>
      </c>
    </row>
    <row r="424" spans="55:66" ht="12.75">
      <c r="BC424">
        <v>11</v>
      </c>
      <c r="BD424" s="3">
        <f t="shared" si="70"/>
        <v>899.1498339811478</v>
      </c>
      <c r="BE424" s="3">
        <f t="shared" si="68"/>
        <v>74.92915283176232</v>
      </c>
      <c r="BH424">
        <v>11</v>
      </c>
      <c r="BI424" s="3"/>
      <c r="BK424">
        <v>11</v>
      </c>
      <c r="BL424" s="3">
        <f t="shared" si="71"/>
        <v>174709.1293147359</v>
      </c>
      <c r="BM424">
        <f t="shared" si="72"/>
        <v>2.70933542075775</v>
      </c>
      <c r="BN424" s="12">
        <f t="shared" si="69"/>
        <v>394.45469365180014</v>
      </c>
    </row>
    <row r="425" spans="55:66" ht="12.75">
      <c r="BC425">
        <v>12</v>
      </c>
      <c r="BD425" s="3">
        <f t="shared" si="70"/>
        <v>944.1073256802052</v>
      </c>
      <c r="BE425" s="3">
        <f t="shared" si="68"/>
        <v>78.67561047335043</v>
      </c>
      <c r="BH425">
        <v>12</v>
      </c>
      <c r="BI425" s="3"/>
      <c r="BK425">
        <v>12</v>
      </c>
      <c r="BL425" s="3">
        <f t="shared" si="71"/>
        <v>179950.40319417798</v>
      </c>
      <c r="BM425">
        <f t="shared" si="72"/>
        <v>2.790615483380482</v>
      </c>
      <c r="BN425" s="12">
        <f t="shared" si="69"/>
        <v>418.47698449519476</v>
      </c>
    </row>
    <row r="426" spans="55:66" ht="12.75">
      <c r="BC426">
        <v>13</v>
      </c>
      <c r="BD426" s="3">
        <f t="shared" si="70"/>
        <v>991.3126919642156</v>
      </c>
      <c r="BE426" s="3">
        <f t="shared" si="68"/>
        <v>82.60939099701797</v>
      </c>
      <c r="BH426">
        <v>13</v>
      </c>
      <c r="BI426" s="3"/>
      <c r="BK426">
        <v>13</v>
      </c>
      <c r="BL426" s="3">
        <f t="shared" si="71"/>
        <v>185348.91529000332</v>
      </c>
      <c r="BM426">
        <f t="shared" si="72"/>
        <v>2.8743339478818966</v>
      </c>
      <c r="BN426" s="12">
        <f t="shared" si="69"/>
        <v>443.96223285095203</v>
      </c>
    </row>
    <row r="427" spans="55:66" ht="12.75">
      <c r="BC427">
        <v>14</v>
      </c>
      <c r="BD427" s="3">
        <f t="shared" si="70"/>
        <v>1040.8783265624263</v>
      </c>
      <c r="BE427" s="3">
        <f t="shared" si="68"/>
        <v>86.73986054686885</v>
      </c>
      <c r="BH427">
        <v>14</v>
      </c>
      <c r="BI427" s="3"/>
      <c r="BK427">
        <v>14</v>
      </c>
      <c r="BL427" s="3">
        <f t="shared" si="71"/>
        <v>190909.3827487034</v>
      </c>
      <c r="BM427">
        <f t="shared" si="72"/>
        <v>2.9605639663183534</v>
      </c>
      <c r="BN427" s="12">
        <f t="shared" si="69"/>
        <v>470.999532831575</v>
      </c>
    </row>
    <row r="428" spans="55:66" ht="12.75">
      <c r="BC428">
        <v>15</v>
      </c>
      <c r="BD428" s="3">
        <f t="shared" si="70"/>
        <v>1092.9222428905477</v>
      </c>
      <c r="BE428" s="3">
        <f t="shared" si="68"/>
        <v>91.07685357421231</v>
      </c>
      <c r="BH428">
        <v>15</v>
      </c>
      <c r="BI428" s="3"/>
      <c r="BK428">
        <v>15</v>
      </c>
      <c r="BL428" s="3">
        <f t="shared" si="71"/>
        <v>196636.66423116453</v>
      </c>
      <c r="BM428">
        <f t="shared" si="72"/>
        <v>3.049380885307904</v>
      </c>
      <c r="BN428" s="12">
        <f t="shared" si="69"/>
        <v>499.68340438101797</v>
      </c>
    </row>
    <row r="429" spans="55:66" ht="12.75">
      <c r="BC429">
        <v>16</v>
      </c>
      <c r="BD429" s="3">
        <f t="shared" si="70"/>
        <v>1147.5683550350752</v>
      </c>
      <c r="BE429" s="3">
        <f t="shared" si="68"/>
        <v>95.63069625292293</v>
      </c>
      <c r="BH429">
        <v>16</v>
      </c>
      <c r="BI429" s="3"/>
      <c r="BK429">
        <v>16</v>
      </c>
      <c r="BL429" s="3">
        <f t="shared" si="71"/>
        <v>202535.76415809945</v>
      </c>
      <c r="BM429">
        <f t="shared" si="72"/>
        <v>3.1408623118671413</v>
      </c>
      <c r="BN429" s="12">
        <f t="shared" si="69"/>
        <v>530.1141237078219</v>
      </c>
    </row>
    <row r="430" spans="55:66" ht="12.75">
      <c r="BC430">
        <v>17</v>
      </c>
      <c r="BD430" s="3">
        <f t="shared" si="70"/>
        <v>1204.9467727868291</v>
      </c>
      <c r="BE430" s="3">
        <f t="shared" si="68"/>
        <v>100.41223106556909</v>
      </c>
      <c r="BH430">
        <v>17</v>
      </c>
      <c r="BI430" s="3"/>
      <c r="BK430">
        <v>17</v>
      </c>
      <c r="BL430" s="3">
        <f t="shared" si="71"/>
        <v>208611.83708284245</v>
      </c>
      <c r="BM430">
        <f t="shared" si="72"/>
        <v>3.235088181223156</v>
      </c>
      <c r="BN430" s="12">
        <f t="shared" si="69"/>
        <v>562.3980738416284</v>
      </c>
    </row>
    <row r="431" spans="55:66" ht="12.75">
      <c r="BC431">
        <v>18</v>
      </c>
      <c r="BD431" s="3">
        <f t="shared" si="70"/>
        <v>1265.1941114261706</v>
      </c>
      <c r="BE431" s="3">
        <f t="shared" si="68"/>
        <v>105.43284261884754</v>
      </c>
      <c r="BH431">
        <v>18</v>
      </c>
      <c r="BI431" s="3"/>
      <c r="BK431">
        <v>18</v>
      </c>
      <c r="BL431" s="3">
        <f t="shared" si="71"/>
        <v>214870.19219532772</v>
      </c>
      <c r="BM431">
        <f t="shared" si="72"/>
        <v>3.3321408266598507</v>
      </c>
      <c r="BN431" s="12">
        <f t="shared" si="69"/>
        <v>596.6481165385836</v>
      </c>
    </row>
    <row r="432" spans="55:66" ht="12.75">
      <c r="BC432">
        <v>19</v>
      </c>
      <c r="BD432" s="3">
        <f t="shared" si="70"/>
        <v>1328.4538169974792</v>
      </c>
      <c r="BE432" s="3">
        <f t="shared" si="68"/>
        <v>110.70448474978993</v>
      </c>
      <c r="BH432">
        <v>19</v>
      </c>
      <c r="BI432" s="3"/>
      <c r="BK432">
        <v>19</v>
      </c>
      <c r="BL432" s="3">
        <f t="shared" si="71"/>
        <v>221316.29796118755</v>
      </c>
      <c r="BM432">
        <f t="shared" si="72"/>
        <v>3.4321050514596463</v>
      </c>
      <c r="BN432" s="12">
        <f t="shared" si="69"/>
        <v>632.9839868357833</v>
      </c>
    </row>
    <row r="433" spans="55:66" ht="12.75">
      <c r="BC433">
        <v>20</v>
      </c>
      <c r="BD433" s="3">
        <f t="shared" si="70"/>
        <v>1394.8765078473532</v>
      </c>
      <c r="BE433" s="3">
        <f t="shared" si="68"/>
        <v>116.23970898727943</v>
      </c>
      <c r="BH433">
        <v>20</v>
      </c>
      <c r="BI433" s="3"/>
      <c r="BK433">
        <v>20</v>
      </c>
      <c r="BL433" s="3">
        <f t="shared" si="71"/>
        <v>227955.78690002317</v>
      </c>
      <c r="BM433">
        <f t="shared" si="72"/>
        <v>3.5350682030034357</v>
      </c>
      <c r="BN433" s="12">
        <f t="shared" si="69"/>
        <v>671.5327116340825</v>
      </c>
    </row>
    <row r="434" spans="55:66" ht="12.75">
      <c r="BC434">
        <v>21</v>
      </c>
      <c r="BD434" s="3">
        <f t="shared" si="70"/>
        <v>1464.6203332397208</v>
      </c>
      <c r="BE434" s="3">
        <f t="shared" si="68"/>
        <v>122.0516944366434</v>
      </c>
      <c r="BH434">
        <v>21</v>
      </c>
      <c r="BI434" s="3"/>
      <c r="BK434">
        <v>21</v>
      </c>
      <c r="BL434" s="3">
        <f t="shared" si="71"/>
        <v>234794.46050702388</v>
      </c>
      <c r="BM434">
        <f t="shared" si="72"/>
        <v>3.641120249093539</v>
      </c>
      <c r="BN434" s="12">
        <f t="shared" si="69"/>
        <v>712.4290537725982</v>
      </c>
    </row>
    <row r="435" spans="55:66" ht="12.75">
      <c r="BC435">
        <v>22</v>
      </c>
      <c r="BD435" s="3">
        <f t="shared" si="70"/>
        <v>1537.851349901707</v>
      </c>
      <c r="BE435" s="3">
        <f t="shared" si="68"/>
        <v>128.1542791584756</v>
      </c>
      <c r="BH435">
        <v>22</v>
      </c>
      <c r="BI435" s="3"/>
      <c r="BK435">
        <v>22</v>
      </c>
      <c r="BL435" s="3">
        <f t="shared" si="71"/>
        <v>241838.2943222346</v>
      </c>
      <c r="BM435">
        <f t="shared" si="72"/>
        <v>3.7503538565663455</v>
      </c>
      <c r="BN435" s="12">
        <f t="shared" si="69"/>
        <v>755.8159831473496</v>
      </c>
    </row>
    <row r="436" spans="55:66" ht="12.75">
      <c r="BC436">
        <v>23</v>
      </c>
      <c r="BD436" s="3">
        <f t="shared" si="70"/>
        <v>1614.7439173967923</v>
      </c>
      <c r="BE436" s="3">
        <f t="shared" si="68"/>
        <v>134.56199311639935</v>
      </c>
      <c r="BH436">
        <v>23</v>
      </c>
      <c r="BI436" s="3"/>
      <c r="BK436">
        <v>23</v>
      </c>
      <c r="BL436" s="3">
        <f t="shared" si="71"/>
        <v>249093.44315190165</v>
      </c>
      <c r="BM436">
        <f t="shared" si="72"/>
        <v>3.862864472263336</v>
      </c>
      <c r="BN436" s="12">
        <f t="shared" si="69"/>
        <v>801.8451765210233</v>
      </c>
    </row>
    <row r="437" spans="55:66" ht="12.75">
      <c r="BC437">
        <v>24</v>
      </c>
      <c r="BD437" s="3">
        <f t="shared" si="70"/>
        <v>1695.481113266632</v>
      </c>
      <c r="BE437" s="3">
        <f t="shared" si="68"/>
        <v>141.29009277221934</v>
      </c>
      <c r="BH437">
        <v>24</v>
      </c>
      <c r="BI437" s="3"/>
      <c r="BK437">
        <v>24</v>
      </c>
      <c r="BL437" s="3">
        <f t="shared" si="71"/>
        <v>256566.2464464587</v>
      </c>
      <c r="BM437">
        <f t="shared" si="72"/>
        <v>3.9787504064312365</v>
      </c>
      <c r="BN437" s="12">
        <f t="shared" si="69"/>
        <v>850.6775477711536</v>
      </c>
    </row>
    <row r="438" spans="55:66" ht="12.75">
      <c r="BC438">
        <v>25</v>
      </c>
      <c r="BD438" s="3">
        <f t="shared" si="70"/>
        <v>1780.2551689299637</v>
      </c>
      <c r="BE438" s="3">
        <f t="shared" si="68"/>
        <v>148.3545974108303</v>
      </c>
      <c r="BH438">
        <v>25</v>
      </c>
      <c r="BI438" s="3"/>
      <c r="BK438">
        <v>25</v>
      </c>
      <c r="BL438" s="3">
        <f t="shared" si="71"/>
        <v>264263.2338398525</v>
      </c>
      <c r="BM438">
        <f t="shared" si="72"/>
        <v>4.098112918624174</v>
      </c>
      <c r="BN438" s="12">
        <f t="shared" si="69"/>
        <v>902.4838104304171</v>
      </c>
    </row>
    <row r="439" spans="55:66" ht="12.75">
      <c r="BC439">
        <v>26</v>
      </c>
      <c r="BD439" s="3">
        <f t="shared" si="70"/>
        <v>1869.267927376462</v>
      </c>
      <c r="BE439" s="3">
        <f t="shared" si="68"/>
        <v>155.77232728137184</v>
      </c>
      <c r="BH439">
        <v>26</v>
      </c>
      <c r="BI439" s="3"/>
      <c r="BK439">
        <v>26</v>
      </c>
      <c r="BL439" s="3">
        <f t="shared" si="71"/>
        <v>272191.1308550481</v>
      </c>
      <c r="BM439">
        <f t="shared" si="72"/>
        <v>4.2210563061828985</v>
      </c>
      <c r="BN439" s="12">
        <f t="shared" si="69"/>
        <v>957.4450744856294</v>
      </c>
    </row>
    <row r="440" spans="55:66" ht="12.75">
      <c r="BC440">
        <v>27</v>
      </c>
      <c r="BD440" s="3">
        <f t="shared" si="70"/>
        <v>1962.7313237452852</v>
      </c>
      <c r="BE440" s="3">
        <f t="shared" si="68"/>
        <v>163.56094364544043</v>
      </c>
      <c r="BH440">
        <v>27</v>
      </c>
      <c r="BI440" s="3"/>
      <c r="BK440">
        <v>27</v>
      </c>
      <c r="BL440" s="3">
        <f t="shared" si="71"/>
        <v>280356.86478069954</v>
      </c>
      <c r="BM440">
        <f t="shared" si="72"/>
        <v>4.347687995368386</v>
      </c>
      <c r="BN440" s="12">
        <f t="shared" si="69"/>
        <v>1015.7534795218044</v>
      </c>
    </row>
    <row r="441" spans="55:66" ht="12.75">
      <c r="BC441">
        <v>28</v>
      </c>
      <c r="BD441" s="3">
        <f t="shared" si="70"/>
        <v>2060.8678899325496</v>
      </c>
      <c r="BE441" s="3">
        <f t="shared" si="68"/>
        <v>171.73899082771246</v>
      </c>
      <c r="BH441">
        <v>28</v>
      </c>
      <c r="BI441" s="3"/>
      <c r="BK441">
        <v>28</v>
      </c>
      <c r="BL441" s="3">
        <f t="shared" si="71"/>
        <v>288767.57072412054</v>
      </c>
      <c r="BM441">
        <f t="shared" si="72"/>
        <v>4.478118635229437</v>
      </c>
      <c r="BN441" s="12">
        <f t="shared" si="69"/>
        <v>1077.6128664246824</v>
      </c>
    </row>
    <row r="442" spans="55:66" ht="12.75">
      <c r="BC442">
        <v>29</v>
      </c>
      <c r="BD442" s="3">
        <f t="shared" si="70"/>
        <v>2163.911284429177</v>
      </c>
      <c r="BE442" s="3">
        <f t="shared" si="68"/>
        <v>180.3259403690981</v>
      </c>
      <c r="BH442">
        <v>29</v>
      </c>
      <c r="BI442" s="3"/>
      <c r="BK442">
        <v>29</v>
      </c>
      <c r="BL442" s="3">
        <f t="shared" si="71"/>
        <v>297430.59784584417</v>
      </c>
      <c r="BM442">
        <f t="shared" si="72"/>
        <v>4.61246219428632</v>
      </c>
      <c r="BN442" s="12">
        <f t="shared" si="69"/>
        <v>1143.2394899899452</v>
      </c>
    </row>
    <row r="443" spans="55:66" ht="12.75">
      <c r="BC443">
        <v>30</v>
      </c>
      <c r="BD443" s="3">
        <f t="shared" si="70"/>
        <v>2272.106848650636</v>
      </c>
      <c r="BE443" s="3">
        <f t="shared" si="68"/>
        <v>189.342237387553</v>
      </c>
      <c r="BH443">
        <v>30</v>
      </c>
      <c r="BI443" s="3"/>
      <c r="BK443">
        <v>30</v>
      </c>
      <c r="BL443" s="3">
        <f t="shared" si="71"/>
        <v>306353.5157812195</v>
      </c>
      <c r="BM443">
        <f t="shared" si="72"/>
        <v>4.75083606011491</v>
      </c>
      <c r="BN443" s="12">
        <f t="shared" si="69"/>
        <v>1212.8627749303332</v>
      </c>
    </row>
  </sheetData>
  <printOptions/>
  <pageMargins left="0" right="0" top="0.5" bottom="0.5" header="0.25" footer="0.25"/>
  <pageSetup horizontalDpi="600" verticalDpi="600" orientation="portrait" scale="70" r:id="rId1"/>
  <headerFooter alignWithMargins="0">
    <oddHeader>&amp;CAmortization Schedule</oddHeader>
    <oddFooter>&amp;L&amp;D
&amp;T&amp;CPage &amp;P of &amp;N&amp;R&amp;F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Kambiz Bahari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Kambiz Bahari</dc:creator>
  <cp:keywords/>
  <dc:description>Phone 990-5896</dc:description>
  <cp:lastModifiedBy>James E. Powell</cp:lastModifiedBy>
  <cp:lastPrinted>2002-08-23T01:06:24Z</cp:lastPrinted>
  <dcterms:created xsi:type="dcterms:W3CDTF">2000-04-07T15:21:30Z</dcterms:created>
  <dcterms:modified xsi:type="dcterms:W3CDTF">2002-08-31T22:38:32Z</dcterms:modified>
  <cp:category/>
  <cp:version/>
  <cp:contentType/>
  <cp:contentStatus/>
</cp:coreProperties>
</file>