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45" windowHeight="5625" activeTab="0"/>
  </bookViews>
  <sheets>
    <sheet name="CASHFLOW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<sst xmlns="http://schemas.openxmlformats.org/spreadsheetml/2006/main" count="78" uniqueCount="68">
  <si>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>Initial Cash Investment</t>
  </si>
  <si>
    <t>Pretax Reinvestment Rate</t>
  </si>
  <si>
    <t>After-Tax Reinvestment Rate</t>
  </si>
  <si>
    <t>Pretax Discount Rate</t>
  </si>
  <si>
    <t>After-Tax Discount Rate</t>
  </si>
  <si>
    <t>Gross Sales</t>
  </si>
  <si>
    <t>Cost of Sales</t>
  </si>
  <si>
    <t>Cost Center 1 Costs</t>
  </si>
  <si>
    <t>Cost Center 2 Costs</t>
  </si>
  <si>
    <t>Cost Center 3 Costs</t>
  </si>
  <si>
    <t>Interest Expense</t>
  </si>
  <si>
    <t>Marginal Income Tax Rate</t>
  </si>
  <si>
    <t>Depreciation</t>
  </si>
  <si>
    <t>Other Noncash Expenses</t>
  </si>
  <si>
    <t>Debt Principal Payments</t>
  </si>
  <si>
    <t>Other Cash Nonexpenses</t>
  </si>
  <si>
    <t>Gross Residual</t>
  </si>
  <si>
    <t>Transaction/Disposal Costs</t>
  </si>
  <si>
    <t>Outstanding Debt on Asset(s)</t>
  </si>
  <si>
    <t>Nontaxable Portion of Residual</t>
  </si>
  <si>
    <t>Marginal Tax  Rate on Residual</t>
  </si>
  <si>
    <t>Profit and Loss Statement</t>
  </si>
  <si>
    <t>Less: Cost of Sales</t>
  </si>
  <si>
    <t>Gross Margin</t>
  </si>
  <si>
    <t>Operating Expenses</t>
  </si>
  <si>
    <t xml:space="preserve">  Cost Center 1</t>
  </si>
  <si>
    <t xml:space="preserve">  Cost Center 2</t>
  </si>
  <si>
    <t xml:space="preserve">  Cost Center 3</t>
  </si>
  <si>
    <t>Total Operating Expenses</t>
  </si>
  <si>
    <t>Operating Income</t>
  </si>
  <si>
    <t>Net Income (Loss) Before Taxes</t>
  </si>
  <si>
    <t>Income Tax Expenses (Savings)</t>
  </si>
  <si>
    <t>Net Income (Loss) After Taxes</t>
  </si>
  <si>
    <t>Gain and Loss Statement</t>
  </si>
  <si>
    <t>Less: Transaction/Disposal Costs</t>
  </si>
  <si>
    <t>Net Residual</t>
  </si>
  <si>
    <t>Pretax Gain (Loss) on Disposal</t>
  </si>
  <si>
    <t>After-Tax Gain (Loss) on Disposal</t>
  </si>
  <si>
    <t>Net Income Before Taxes</t>
  </si>
  <si>
    <t>Addbacks of Noncash Expenses</t>
  </si>
  <si>
    <t xml:space="preserve">  Depreciation</t>
  </si>
  <si>
    <t xml:space="preserve">  Other</t>
  </si>
  <si>
    <t>Deducts of Cash Nonexpenses</t>
  </si>
  <si>
    <t xml:space="preserve">  Debt Principal Payments</t>
  </si>
  <si>
    <t>Pretax Operating Cash Flow</t>
  </si>
  <si>
    <t>After-Tax Operating Cash Flow</t>
  </si>
  <si>
    <t>Less: Transaction/Sales Costs</t>
  </si>
  <si>
    <t>Less:  Outstanding Debt</t>
  </si>
  <si>
    <t>Pretax Liquidation Cash Flow</t>
  </si>
  <si>
    <t>After-Tax Liquidation Cash Flow</t>
  </si>
  <si>
    <t>Cash Flow Analysis</t>
  </si>
  <si>
    <t>Pretax IRR</t>
  </si>
  <si>
    <t>After-Tax IRR</t>
  </si>
  <si>
    <t>Pretax Adjusted IRR</t>
  </si>
  <si>
    <t>After-Tax Adjusted IRR</t>
  </si>
  <si>
    <t>Pretax Net Present Value</t>
  </si>
  <si>
    <t>After-Tax Net Present Value</t>
  </si>
  <si>
    <t>Pretax Cumulative Cash Flows</t>
  </si>
  <si>
    <t>Pretax Payback Period</t>
  </si>
  <si>
    <t>After-Tax Cumulative Cash Flows</t>
  </si>
  <si>
    <t>After-Tax Payback Period</t>
  </si>
  <si>
    <t>Pretax Cash Flow Scenarios</t>
  </si>
  <si>
    <t>Number of Periods Held:</t>
  </si>
  <si>
    <t>After-Tax Cash Flow Scenarios</t>
  </si>
  <si>
    <t>Enter inputs in colored cells</t>
  </si>
  <si>
    <t>Cash Flow Planning Workbook</t>
  </si>
  <si>
    <t>Operating Cash Flows</t>
  </si>
  <si>
    <t>Liquidation Cash Flows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</si>
</sst>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&quot;Period &quot;0"/>
  </numFmts>
  <fonts count="5">
    <font>
      <sz val="10.5"/>
      <name val="Helv"/>
      <family val="0"/>
    </font>
    <font>
      <b/>
      <sz val="10.5"/>
      <name val="Helv"/>
      <family val="0"/>
    </font>
    <font>
      <i/>
      <sz val="10.5"/>
      <name val="Helv"/>
      <family val="0"/>
    </font>
    <font>
      <b/>
      <i/>
      <sz val="10.5"/>
      <name val="Helv"/>
      <family val="0"/>
    </font>
    <font>
      <b/>
      <i/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3" fontId="0" fillId="1" borderId="4" xfId="0" applyNumberFormat="1" applyFill="1" applyBorder="1" applyAlignment="1">
      <alignment/>
    </xf>
    <xf numFmtId="9" fontId="0" fillId="1" borderId="4" xfId="0" applyNumberFormat="1" applyFill="1" applyBorder="1" applyAlignment="1">
      <alignment/>
    </xf>
    <xf numFmtId="0" fontId="0" fillId="1" borderId="1" xfId="0" applyNumberFormat="1" applyFill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5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6" xfId="0" applyNumberFormat="1" applyBorder="1" applyAlignment="1">
      <alignment/>
    </xf>
    <xf numFmtId="5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5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9" xfId="0" applyNumberFormat="1" applyBorder="1" applyAlignment="1">
      <alignment/>
    </xf>
    <xf numFmtId="5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5" fontId="0" fillId="0" borderId="5" xfId="0" applyNumberFormat="1" applyBorder="1" applyAlignment="1">
      <alignment/>
    </xf>
    <xf numFmtId="0" fontId="0" fillId="0" borderId="4" xfId="0" applyNumberFormat="1" applyBorder="1" applyAlignment="1">
      <alignment/>
    </xf>
    <xf numFmtId="5" fontId="0" fillId="0" borderId="6" xfId="0" applyNumberFormat="1" applyBorder="1" applyAlignment="1">
      <alignment/>
    </xf>
    <xf numFmtId="10" fontId="0" fillId="0" borderId="4" xfId="0" applyNumberFormat="1" applyBorder="1" applyAlignment="1">
      <alignment/>
    </xf>
    <xf numFmtId="10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11" xfId="0" applyNumberFormat="1" applyBorder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4" fillId="0" borderId="0" xfId="0" applyFont="1" applyAlignment="1">
      <alignment/>
    </xf>
    <xf numFmtId="0" fontId="2" fillId="0" borderId="9" xfId="0" applyNumberFormat="1" applyFont="1" applyBorder="1" applyAlignment="1">
      <alignment/>
    </xf>
    <xf numFmtId="5" fontId="0" fillId="2" borderId="4" xfId="0" applyNumberFormat="1" applyFill="1" applyBorder="1" applyAlignment="1" applyProtection="1">
      <alignment/>
      <protection locked="0"/>
    </xf>
    <xf numFmtId="10" fontId="0" fillId="2" borderId="4" xfId="0" applyNumberFormat="1" applyFill="1" applyBorder="1" applyAlignment="1" applyProtection="1">
      <alignment/>
      <protection locked="0"/>
    </xf>
    <xf numFmtId="164" fontId="0" fillId="2" borderId="4" xfId="0" applyNumberFormat="1" applyFill="1" applyBorder="1" applyAlignment="1" applyProtection="1">
      <alignment/>
      <protection locked="0"/>
    </xf>
    <xf numFmtId="9" fontId="0" fillId="2" borderId="4" xfId="0" applyNumberFormat="1" applyFill="1" applyBorder="1" applyAlignment="1" applyProtection="1">
      <alignment/>
      <protection locked="0"/>
    </xf>
    <xf numFmtId="9" fontId="0" fillId="2" borderId="1" xfId="0" applyNumberForma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9" xfId="0" applyNumberFormat="1" applyBorder="1" applyAlignment="1">
      <alignment horizontal="center"/>
    </xf>
    <xf numFmtId="165" fontId="0" fillId="0" borderId="1" xfId="0" applyNumberForma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showGridLines="0" tabSelected="1" zoomScale="81" zoomScaleNormal="81" workbookViewId="0" topLeftCell="A1">
      <selection activeCell="D16" sqref="D16"/>
    </sheetView>
  </sheetViews>
  <sheetFormatPr defaultColWidth="9.140625" defaultRowHeight="13.5"/>
  <cols>
    <col min="1" max="1" width="31.140625" style="0" customWidth="1"/>
    <col min="2" max="2" width="9.421875" style="0" customWidth="1"/>
  </cols>
  <sheetData>
    <row r="1" spans="1:13" ht="15.75">
      <c r="A1" s="32" t="s">
        <v>65</v>
      </c>
      <c r="M1" s="1"/>
    </row>
    <row r="2" spans="1:12" ht="12.75">
      <c r="A2" s="33" t="s">
        <v>64</v>
      </c>
      <c r="B2" s="31">
        <v>0</v>
      </c>
      <c r="C2" s="31">
        <f aca="true" t="shared" si="0" ref="C2:L2">B2+1</f>
        <v>1</v>
      </c>
      <c r="D2" s="31">
        <f t="shared" si="0"/>
        <v>2</v>
      </c>
      <c r="E2" s="31">
        <f t="shared" si="0"/>
        <v>3</v>
      </c>
      <c r="F2" s="31">
        <f t="shared" si="0"/>
        <v>4</v>
      </c>
      <c r="G2" s="31">
        <f t="shared" si="0"/>
        <v>5</v>
      </c>
      <c r="H2" s="31">
        <f t="shared" si="0"/>
        <v>6</v>
      </c>
      <c r="I2" s="31">
        <f t="shared" si="0"/>
        <v>7</v>
      </c>
      <c r="J2" s="31">
        <f t="shared" si="0"/>
        <v>8</v>
      </c>
      <c r="K2" s="31">
        <f t="shared" si="0"/>
        <v>9</v>
      </c>
      <c r="L2" s="31">
        <f t="shared" si="0"/>
        <v>10</v>
      </c>
    </row>
    <row r="3" spans="1:12" ht="12.75">
      <c r="A3" s="4" t="s">
        <v>0</v>
      </c>
      <c r="B3" s="34">
        <v>15000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>
      <c r="A4" s="4" t="s">
        <v>1</v>
      </c>
      <c r="B4" s="35">
        <v>0.12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>
      <c r="A5" s="4" t="s">
        <v>2</v>
      </c>
      <c r="B5" s="35">
        <v>0.08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4" t="s">
        <v>3</v>
      </c>
      <c r="B6" s="35">
        <v>0.12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4" t="s">
        <v>4</v>
      </c>
      <c r="B7" s="35">
        <v>0.08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4" t="s">
        <v>5</v>
      </c>
      <c r="B8" s="5"/>
      <c r="C8" s="34">
        <v>10000</v>
      </c>
      <c r="D8" s="34">
        <v>10000</v>
      </c>
      <c r="E8" s="34">
        <v>10000</v>
      </c>
      <c r="F8" s="34">
        <v>10000</v>
      </c>
      <c r="G8" s="34">
        <v>10000</v>
      </c>
      <c r="H8" s="34">
        <v>10000</v>
      </c>
      <c r="I8" s="34">
        <v>10000</v>
      </c>
      <c r="J8" s="34">
        <v>10000</v>
      </c>
      <c r="K8" s="34">
        <v>10000</v>
      </c>
      <c r="L8" s="34">
        <v>10000</v>
      </c>
    </row>
    <row r="9" spans="1:12" ht="12.75">
      <c r="A9" s="4" t="s">
        <v>6</v>
      </c>
      <c r="B9" s="5"/>
      <c r="C9" s="36">
        <f aca="true" t="shared" si="1" ref="C9:L9">+C8*0.25</f>
        <v>2500</v>
      </c>
      <c r="D9" s="36">
        <f t="shared" si="1"/>
        <v>2500</v>
      </c>
      <c r="E9" s="36">
        <f t="shared" si="1"/>
        <v>2500</v>
      </c>
      <c r="F9" s="36">
        <f t="shared" si="1"/>
        <v>2500</v>
      </c>
      <c r="G9" s="36">
        <f t="shared" si="1"/>
        <v>2500</v>
      </c>
      <c r="H9" s="36">
        <f t="shared" si="1"/>
        <v>2500</v>
      </c>
      <c r="I9" s="36">
        <f t="shared" si="1"/>
        <v>2500</v>
      </c>
      <c r="J9" s="36">
        <f t="shared" si="1"/>
        <v>2500</v>
      </c>
      <c r="K9" s="36">
        <f t="shared" si="1"/>
        <v>2500</v>
      </c>
      <c r="L9" s="36">
        <f t="shared" si="1"/>
        <v>2500</v>
      </c>
    </row>
    <row r="10" spans="1:12" ht="12.75">
      <c r="A10" s="4" t="s">
        <v>7</v>
      </c>
      <c r="B10" s="5"/>
      <c r="C10" s="36">
        <f aca="true" t="shared" si="2" ref="C10:L10">0.3*C8</f>
        <v>3000</v>
      </c>
      <c r="D10" s="36">
        <f t="shared" si="2"/>
        <v>3000</v>
      </c>
      <c r="E10" s="36">
        <f t="shared" si="2"/>
        <v>3000</v>
      </c>
      <c r="F10" s="36">
        <f t="shared" si="2"/>
        <v>3000</v>
      </c>
      <c r="G10" s="36">
        <f t="shared" si="2"/>
        <v>3000</v>
      </c>
      <c r="H10" s="36">
        <f t="shared" si="2"/>
        <v>3000</v>
      </c>
      <c r="I10" s="36">
        <f t="shared" si="2"/>
        <v>3000</v>
      </c>
      <c r="J10" s="36">
        <f t="shared" si="2"/>
        <v>3000</v>
      </c>
      <c r="K10" s="36">
        <f t="shared" si="2"/>
        <v>3000</v>
      </c>
      <c r="L10" s="36">
        <f t="shared" si="2"/>
        <v>3000</v>
      </c>
    </row>
    <row r="11" spans="1:12" ht="12.75">
      <c r="A11" s="4" t="s">
        <v>8</v>
      </c>
      <c r="B11" s="5"/>
      <c r="C11" s="36">
        <v>1000</v>
      </c>
      <c r="D11" s="36">
        <v>1000</v>
      </c>
      <c r="E11" s="36">
        <v>1000</v>
      </c>
      <c r="F11" s="36">
        <v>1000</v>
      </c>
      <c r="G11" s="36">
        <v>1000</v>
      </c>
      <c r="H11" s="36">
        <v>1000</v>
      </c>
      <c r="I11" s="36">
        <v>1000</v>
      </c>
      <c r="J11" s="36">
        <v>1000</v>
      </c>
      <c r="K11" s="36">
        <v>1000</v>
      </c>
      <c r="L11" s="36">
        <v>1000</v>
      </c>
    </row>
    <row r="12" spans="1:12" ht="12.75">
      <c r="A12" s="4" t="s">
        <v>9</v>
      </c>
      <c r="B12" s="5"/>
      <c r="C12" s="36">
        <v>1000</v>
      </c>
      <c r="D12" s="36">
        <v>1000</v>
      </c>
      <c r="E12" s="36">
        <v>1000</v>
      </c>
      <c r="F12" s="36">
        <v>1000</v>
      </c>
      <c r="G12" s="36">
        <v>1000</v>
      </c>
      <c r="H12" s="36">
        <v>1000</v>
      </c>
      <c r="I12" s="36">
        <v>1000</v>
      </c>
      <c r="J12" s="36">
        <v>1000</v>
      </c>
      <c r="K12" s="36">
        <v>1000</v>
      </c>
      <c r="L12" s="36">
        <v>1000</v>
      </c>
    </row>
    <row r="13" spans="1:12" ht="12.75">
      <c r="A13" s="4" t="s">
        <v>10</v>
      </c>
      <c r="B13" s="5"/>
      <c r="C13" s="36">
        <v>1000</v>
      </c>
      <c r="D13" s="36">
        <v>1000</v>
      </c>
      <c r="E13" s="36">
        <v>1000</v>
      </c>
      <c r="F13" s="36">
        <v>1000</v>
      </c>
      <c r="G13" s="36">
        <v>1000</v>
      </c>
      <c r="H13" s="36">
        <v>1000</v>
      </c>
      <c r="I13" s="36">
        <v>1000</v>
      </c>
      <c r="J13" s="36">
        <v>1000</v>
      </c>
      <c r="K13" s="36">
        <v>1000</v>
      </c>
      <c r="L13" s="36">
        <v>1000</v>
      </c>
    </row>
    <row r="14" spans="1:12" ht="12.75">
      <c r="A14" s="4" t="s">
        <v>11</v>
      </c>
      <c r="B14" s="6"/>
      <c r="C14" s="37">
        <v>0.33</v>
      </c>
      <c r="D14" s="37">
        <v>0.33</v>
      </c>
      <c r="E14" s="37">
        <v>0.33</v>
      </c>
      <c r="F14" s="37">
        <v>0.33</v>
      </c>
      <c r="G14" s="37">
        <v>0.33</v>
      </c>
      <c r="H14" s="37">
        <v>0.33</v>
      </c>
      <c r="I14" s="37">
        <v>0.33</v>
      </c>
      <c r="J14" s="37">
        <v>0.33</v>
      </c>
      <c r="K14" s="37">
        <v>0.33</v>
      </c>
      <c r="L14" s="37">
        <v>0.33</v>
      </c>
    </row>
    <row r="15" spans="1:12" ht="12.75">
      <c r="A15" s="4" t="s">
        <v>12</v>
      </c>
      <c r="B15" s="5"/>
      <c r="C15" s="34">
        <v>2500</v>
      </c>
      <c r="D15" s="34">
        <v>2500</v>
      </c>
      <c r="E15" s="34">
        <v>2500</v>
      </c>
      <c r="F15" s="34">
        <v>2500</v>
      </c>
      <c r="G15" s="34">
        <v>2500</v>
      </c>
      <c r="H15" s="34">
        <v>2500</v>
      </c>
      <c r="I15" s="34">
        <v>2500</v>
      </c>
      <c r="J15" s="34">
        <v>2500</v>
      </c>
      <c r="K15" s="34">
        <v>2500</v>
      </c>
      <c r="L15" s="34">
        <v>2500</v>
      </c>
    </row>
    <row r="16" spans="1:12" ht="12.75">
      <c r="A16" s="4" t="s">
        <v>13</v>
      </c>
      <c r="B16" s="5"/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</row>
    <row r="17" spans="1:12" ht="12.75">
      <c r="A17" s="4" t="s">
        <v>14</v>
      </c>
      <c r="B17" s="5"/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</row>
    <row r="18" spans="1:12" ht="12.75">
      <c r="A18" s="4" t="s">
        <v>15</v>
      </c>
      <c r="B18" s="5"/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</row>
    <row r="19" spans="1:12" ht="12.75">
      <c r="A19" s="4" t="s">
        <v>16</v>
      </c>
      <c r="B19" s="5"/>
      <c r="C19" s="36">
        <v>25000</v>
      </c>
      <c r="D19" s="36">
        <v>25000</v>
      </c>
      <c r="E19" s="36">
        <v>25000</v>
      </c>
      <c r="F19" s="36">
        <v>25000</v>
      </c>
      <c r="G19" s="36">
        <v>25000</v>
      </c>
      <c r="H19" s="36">
        <v>25000</v>
      </c>
      <c r="I19" s="36">
        <v>25000</v>
      </c>
      <c r="J19" s="36">
        <v>25000</v>
      </c>
      <c r="K19" s="36">
        <v>25000</v>
      </c>
      <c r="L19" s="36">
        <v>25000</v>
      </c>
    </row>
    <row r="20" spans="1:12" ht="12.75">
      <c r="A20" s="4" t="s">
        <v>17</v>
      </c>
      <c r="B20" s="5"/>
      <c r="C20" s="36">
        <v>1250</v>
      </c>
      <c r="D20" s="36">
        <v>1250</v>
      </c>
      <c r="E20" s="36">
        <v>1250</v>
      </c>
      <c r="F20" s="36">
        <v>1250</v>
      </c>
      <c r="G20" s="36">
        <v>1250</v>
      </c>
      <c r="H20" s="36">
        <v>1250</v>
      </c>
      <c r="I20" s="36">
        <v>1250</v>
      </c>
      <c r="J20" s="36">
        <v>1250</v>
      </c>
      <c r="K20" s="36">
        <v>1250</v>
      </c>
      <c r="L20" s="36">
        <v>1250</v>
      </c>
    </row>
    <row r="21" spans="1:12" ht="12.75">
      <c r="A21" s="4" t="s">
        <v>18</v>
      </c>
      <c r="B21" s="5"/>
      <c r="C21" s="36">
        <v>10000</v>
      </c>
      <c r="D21" s="36">
        <v>10000</v>
      </c>
      <c r="E21" s="36">
        <v>10000</v>
      </c>
      <c r="F21" s="36">
        <v>10000</v>
      </c>
      <c r="G21" s="36">
        <v>10000</v>
      </c>
      <c r="H21" s="36">
        <v>10000</v>
      </c>
      <c r="I21" s="36">
        <v>10000</v>
      </c>
      <c r="J21" s="36">
        <v>10000</v>
      </c>
      <c r="K21" s="36">
        <v>10000</v>
      </c>
      <c r="L21" s="36">
        <v>10000</v>
      </c>
    </row>
    <row r="22" spans="1:12" ht="12.75">
      <c r="A22" s="4" t="s">
        <v>19</v>
      </c>
      <c r="B22" s="5"/>
      <c r="C22" s="36">
        <f>25000-SUM($C$15:C15)</f>
        <v>22500</v>
      </c>
      <c r="D22" s="36">
        <f>25000-SUM($C$15:D15)</f>
        <v>20000</v>
      </c>
      <c r="E22" s="36">
        <f>25000-SUM($C$15:E15)</f>
        <v>17500</v>
      </c>
      <c r="F22" s="36">
        <f>25000-SUM($C$15:F15)</f>
        <v>15000</v>
      </c>
      <c r="G22" s="36">
        <f>25000-SUM($C$15:G15)</f>
        <v>12500</v>
      </c>
      <c r="H22" s="36">
        <f>25000-SUM($C$15:H15)</f>
        <v>10000</v>
      </c>
      <c r="I22" s="36">
        <f>25000-SUM($C$15:I15)</f>
        <v>7500</v>
      </c>
      <c r="J22" s="36">
        <f>25000-SUM($C$15:J15)</f>
        <v>5000</v>
      </c>
      <c r="K22" s="36">
        <f>25000-SUM($C$15:K15)</f>
        <v>2500</v>
      </c>
      <c r="L22" s="36">
        <f>25000-SUM($C$15:L15)</f>
        <v>0</v>
      </c>
    </row>
    <row r="23" spans="1:12" ht="12.75">
      <c r="A23" s="2" t="s">
        <v>20</v>
      </c>
      <c r="B23" s="7"/>
      <c r="C23" s="38">
        <v>0.28</v>
      </c>
      <c r="D23" s="38">
        <v>0.28</v>
      </c>
      <c r="E23" s="38">
        <v>0.28</v>
      </c>
      <c r="F23" s="38">
        <v>0.28</v>
      </c>
      <c r="G23" s="38">
        <v>0.28</v>
      </c>
      <c r="H23" s="38">
        <v>0.28</v>
      </c>
      <c r="I23" s="38">
        <v>0.28</v>
      </c>
      <c r="J23" s="38">
        <v>0.28</v>
      </c>
      <c r="K23" s="38">
        <v>0.28</v>
      </c>
      <c r="L23" s="38">
        <v>0.28</v>
      </c>
    </row>
    <row r="25" spans="1:12" ht="15.75">
      <c r="A25" s="40" t="s">
        <v>21</v>
      </c>
      <c r="B25" s="9"/>
      <c r="C25" s="31">
        <f aca="true" t="shared" si="3" ref="C25:L25">B25+1</f>
        <v>1</v>
      </c>
      <c r="D25" s="31">
        <f t="shared" si="3"/>
        <v>2</v>
      </c>
      <c r="E25" s="31">
        <f t="shared" si="3"/>
        <v>3</v>
      </c>
      <c r="F25" s="31">
        <f t="shared" si="3"/>
        <v>4</v>
      </c>
      <c r="G25" s="31">
        <f t="shared" si="3"/>
        <v>5</v>
      </c>
      <c r="H25" s="31">
        <f t="shared" si="3"/>
        <v>6</v>
      </c>
      <c r="I25" s="31">
        <f t="shared" si="3"/>
        <v>7</v>
      </c>
      <c r="J25" s="31">
        <f t="shared" si="3"/>
        <v>8</v>
      </c>
      <c r="K25" s="31">
        <f t="shared" si="3"/>
        <v>9</v>
      </c>
      <c r="L25" s="31">
        <f t="shared" si="3"/>
        <v>10</v>
      </c>
    </row>
    <row r="26" spans="1:12" ht="12.75">
      <c r="A26" s="15" t="s">
        <v>5</v>
      </c>
      <c r="B26" s="10"/>
      <c r="C26" s="10">
        <f aca="true" t="shared" si="4" ref="C26:L26">C8</f>
        <v>10000</v>
      </c>
      <c r="D26" s="10">
        <f t="shared" si="4"/>
        <v>10000</v>
      </c>
      <c r="E26" s="10">
        <f t="shared" si="4"/>
        <v>10000</v>
      </c>
      <c r="F26" s="10">
        <f t="shared" si="4"/>
        <v>10000</v>
      </c>
      <c r="G26" s="10">
        <f t="shared" si="4"/>
        <v>10000</v>
      </c>
      <c r="H26" s="10">
        <f t="shared" si="4"/>
        <v>10000</v>
      </c>
      <c r="I26" s="10">
        <f t="shared" si="4"/>
        <v>10000</v>
      </c>
      <c r="J26" s="10">
        <f t="shared" si="4"/>
        <v>10000</v>
      </c>
      <c r="K26" s="10">
        <f t="shared" si="4"/>
        <v>10000</v>
      </c>
      <c r="L26" s="10">
        <f t="shared" si="4"/>
        <v>10000</v>
      </c>
    </row>
    <row r="27" spans="1:12" ht="12.75">
      <c r="A27" s="15" t="s">
        <v>22</v>
      </c>
      <c r="B27" s="11"/>
      <c r="C27" s="11">
        <f aca="true" t="shared" si="5" ref="C27:L27">-C9</f>
        <v>-2500</v>
      </c>
      <c r="D27" s="11">
        <f t="shared" si="5"/>
        <v>-2500</v>
      </c>
      <c r="E27" s="11">
        <f t="shared" si="5"/>
        <v>-2500</v>
      </c>
      <c r="F27" s="11">
        <f t="shared" si="5"/>
        <v>-2500</v>
      </c>
      <c r="G27" s="11">
        <f t="shared" si="5"/>
        <v>-2500</v>
      </c>
      <c r="H27" s="11">
        <f t="shared" si="5"/>
        <v>-2500</v>
      </c>
      <c r="I27" s="11">
        <f t="shared" si="5"/>
        <v>-2500</v>
      </c>
      <c r="J27" s="11">
        <f t="shared" si="5"/>
        <v>-2500</v>
      </c>
      <c r="K27" s="11">
        <f t="shared" si="5"/>
        <v>-2500</v>
      </c>
      <c r="L27" s="11">
        <f t="shared" si="5"/>
        <v>-2500</v>
      </c>
    </row>
    <row r="28" spans="1:12" ht="12.75">
      <c r="A28" s="15" t="s">
        <v>23</v>
      </c>
      <c r="B28" s="11"/>
      <c r="C28" s="12">
        <f aca="true" t="shared" si="6" ref="C28:L28">C26+C27</f>
        <v>7500</v>
      </c>
      <c r="D28" s="12">
        <f t="shared" si="6"/>
        <v>7500</v>
      </c>
      <c r="E28" s="12">
        <f t="shared" si="6"/>
        <v>7500</v>
      </c>
      <c r="F28" s="12">
        <f t="shared" si="6"/>
        <v>7500</v>
      </c>
      <c r="G28" s="12">
        <f t="shared" si="6"/>
        <v>7500</v>
      </c>
      <c r="H28" s="12">
        <f t="shared" si="6"/>
        <v>7500</v>
      </c>
      <c r="I28" s="12">
        <f t="shared" si="6"/>
        <v>7500</v>
      </c>
      <c r="J28" s="12">
        <f t="shared" si="6"/>
        <v>7500</v>
      </c>
      <c r="K28" s="12">
        <f t="shared" si="6"/>
        <v>7500</v>
      </c>
      <c r="L28" s="12">
        <f t="shared" si="6"/>
        <v>7500</v>
      </c>
    </row>
    <row r="29" spans="1:12" ht="12.75">
      <c r="A29" s="1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5" t="s">
        <v>24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5" t="s">
        <v>25</v>
      </c>
      <c r="B31" s="11"/>
      <c r="C31" s="11">
        <f aca="true" t="shared" si="7" ref="C31:L31">C10</f>
        <v>3000</v>
      </c>
      <c r="D31" s="11">
        <f t="shared" si="7"/>
        <v>3000</v>
      </c>
      <c r="E31" s="11">
        <f t="shared" si="7"/>
        <v>3000</v>
      </c>
      <c r="F31" s="11">
        <f t="shared" si="7"/>
        <v>3000</v>
      </c>
      <c r="G31" s="11">
        <f t="shared" si="7"/>
        <v>3000</v>
      </c>
      <c r="H31" s="11">
        <f t="shared" si="7"/>
        <v>3000</v>
      </c>
      <c r="I31" s="11">
        <f t="shared" si="7"/>
        <v>3000</v>
      </c>
      <c r="J31" s="11">
        <f t="shared" si="7"/>
        <v>3000</v>
      </c>
      <c r="K31" s="11">
        <f t="shared" si="7"/>
        <v>3000</v>
      </c>
      <c r="L31" s="11">
        <f t="shared" si="7"/>
        <v>3000</v>
      </c>
    </row>
    <row r="32" spans="1:12" ht="12.75">
      <c r="A32" s="15" t="s">
        <v>26</v>
      </c>
      <c r="B32" s="11"/>
      <c r="C32" s="11">
        <f aca="true" t="shared" si="8" ref="C32:L32">C11</f>
        <v>1000</v>
      </c>
      <c r="D32" s="11">
        <f t="shared" si="8"/>
        <v>1000</v>
      </c>
      <c r="E32" s="11">
        <f t="shared" si="8"/>
        <v>1000</v>
      </c>
      <c r="F32" s="11">
        <f t="shared" si="8"/>
        <v>1000</v>
      </c>
      <c r="G32" s="11">
        <f t="shared" si="8"/>
        <v>1000</v>
      </c>
      <c r="H32" s="11">
        <f t="shared" si="8"/>
        <v>1000</v>
      </c>
      <c r="I32" s="11">
        <f t="shared" si="8"/>
        <v>1000</v>
      </c>
      <c r="J32" s="11">
        <f t="shared" si="8"/>
        <v>1000</v>
      </c>
      <c r="K32" s="11">
        <f t="shared" si="8"/>
        <v>1000</v>
      </c>
      <c r="L32" s="11">
        <f t="shared" si="8"/>
        <v>1000</v>
      </c>
    </row>
    <row r="33" spans="1:12" ht="12.75">
      <c r="A33" s="15" t="s">
        <v>27</v>
      </c>
      <c r="B33" s="11"/>
      <c r="C33" s="11">
        <f aca="true" t="shared" si="9" ref="C33:L33">C12</f>
        <v>1000</v>
      </c>
      <c r="D33" s="11">
        <f t="shared" si="9"/>
        <v>1000</v>
      </c>
      <c r="E33" s="11">
        <f t="shared" si="9"/>
        <v>1000</v>
      </c>
      <c r="F33" s="11">
        <f t="shared" si="9"/>
        <v>1000</v>
      </c>
      <c r="G33" s="11">
        <f t="shared" si="9"/>
        <v>1000</v>
      </c>
      <c r="H33" s="11">
        <f t="shared" si="9"/>
        <v>1000</v>
      </c>
      <c r="I33" s="11">
        <f t="shared" si="9"/>
        <v>1000</v>
      </c>
      <c r="J33" s="11">
        <f t="shared" si="9"/>
        <v>1000</v>
      </c>
      <c r="K33" s="11">
        <f t="shared" si="9"/>
        <v>1000</v>
      </c>
      <c r="L33" s="11">
        <f t="shared" si="9"/>
        <v>1000</v>
      </c>
    </row>
    <row r="34" spans="1:12" ht="12.75">
      <c r="A34" s="15" t="s">
        <v>28</v>
      </c>
      <c r="B34" s="11"/>
      <c r="C34" s="12">
        <f aca="true" t="shared" si="10" ref="C34:L34">SUM(C31:C33)</f>
        <v>5000</v>
      </c>
      <c r="D34" s="12">
        <f t="shared" si="10"/>
        <v>5000</v>
      </c>
      <c r="E34" s="12">
        <f t="shared" si="10"/>
        <v>5000</v>
      </c>
      <c r="F34" s="12">
        <f t="shared" si="10"/>
        <v>5000</v>
      </c>
      <c r="G34" s="12">
        <f t="shared" si="10"/>
        <v>5000</v>
      </c>
      <c r="H34" s="12">
        <f t="shared" si="10"/>
        <v>5000</v>
      </c>
      <c r="I34" s="12">
        <f t="shared" si="10"/>
        <v>5000</v>
      </c>
      <c r="J34" s="12">
        <f t="shared" si="10"/>
        <v>5000</v>
      </c>
      <c r="K34" s="12">
        <f t="shared" si="10"/>
        <v>5000</v>
      </c>
      <c r="L34" s="12">
        <f t="shared" si="10"/>
        <v>5000</v>
      </c>
    </row>
    <row r="35" spans="1:12" ht="12.75">
      <c r="A35" s="15" t="s">
        <v>29</v>
      </c>
      <c r="B35" s="11"/>
      <c r="C35" s="11">
        <f aca="true" t="shared" si="11" ref="C35:L35">C28-C34</f>
        <v>2500</v>
      </c>
      <c r="D35" s="11">
        <f t="shared" si="11"/>
        <v>2500</v>
      </c>
      <c r="E35" s="11">
        <f t="shared" si="11"/>
        <v>2500</v>
      </c>
      <c r="F35" s="11">
        <f t="shared" si="11"/>
        <v>2500</v>
      </c>
      <c r="G35" s="11">
        <f t="shared" si="11"/>
        <v>2500</v>
      </c>
      <c r="H35" s="11">
        <f t="shared" si="11"/>
        <v>2500</v>
      </c>
      <c r="I35" s="11">
        <f t="shared" si="11"/>
        <v>2500</v>
      </c>
      <c r="J35" s="11">
        <f t="shared" si="11"/>
        <v>2500</v>
      </c>
      <c r="K35" s="11">
        <f t="shared" si="11"/>
        <v>2500</v>
      </c>
      <c r="L35" s="11">
        <f t="shared" si="11"/>
        <v>2500</v>
      </c>
    </row>
    <row r="36" spans="1:12" ht="12.75">
      <c r="A36" s="15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5" t="s">
        <v>10</v>
      </c>
      <c r="B37" s="11"/>
      <c r="C37" s="11">
        <f aca="true" t="shared" si="12" ref="C37:L37">C13</f>
        <v>1000</v>
      </c>
      <c r="D37" s="11">
        <f t="shared" si="12"/>
        <v>1000</v>
      </c>
      <c r="E37" s="11">
        <f t="shared" si="12"/>
        <v>1000</v>
      </c>
      <c r="F37" s="11">
        <f t="shared" si="12"/>
        <v>1000</v>
      </c>
      <c r="G37" s="11">
        <f t="shared" si="12"/>
        <v>1000</v>
      </c>
      <c r="H37" s="11">
        <f t="shared" si="12"/>
        <v>1000</v>
      </c>
      <c r="I37" s="11">
        <f t="shared" si="12"/>
        <v>1000</v>
      </c>
      <c r="J37" s="11">
        <f t="shared" si="12"/>
        <v>1000</v>
      </c>
      <c r="K37" s="11">
        <f t="shared" si="12"/>
        <v>1000</v>
      </c>
      <c r="L37" s="11">
        <f t="shared" si="12"/>
        <v>1000</v>
      </c>
    </row>
    <row r="38" spans="1:12" ht="12.75">
      <c r="A38" s="15" t="s">
        <v>30</v>
      </c>
      <c r="B38" s="11"/>
      <c r="C38" s="13">
        <f aca="true" t="shared" si="13" ref="C38:L38">C35-C37</f>
        <v>1500</v>
      </c>
      <c r="D38" s="13">
        <f t="shared" si="13"/>
        <v>1500</v>
      </c>
      <c r="E38" s="13">
        <f t="shared" si="13"/>
        <v>1500</v>
      </c>
      <c r="F38" s="13">
        <f t="shared" si="13"/>
        <v>1500</v>
      </c>
      <c r="G38" s="13">
        <f t="shared" si="13"/>
        <v>1500</v>
      </c>
      <c r="H38" s="13">
        <f t="shared" si="13"/>
        <v>1500</v>
      </c>
      <c r="I38" s="13">
        <f t="shared" si="13"/>
        <v>1500</v>
      </c>
      <c r="J38" s="13">
        <f t="shared" si="13"/>
        <v>1500</v>
      </c>
      <c r="K38" s="13">
        <f t="shared" si="13"/>
        <v>1500</v>
      </c>
      <c r="L38" s="13">
        <f t="shared" si="13"/>
        <v>1500</v>
      </c>
    </row>
    <row r="39" spans="1:12" ht="12.75">
      <c r="A39" s="1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5" t="s">
        <v>31</v>
      </c>
      <c r="B40" s="11"/>
      <c r="C40" s="11">
        <f aca="true" t="shared" si="14" ref="C40:L40">C14*C38</f>
        <v>495</v>
      </c>
      <c r="D40" s="11">
        <f t="shared" si="14"/>
        <v>495</v>
      </c>
      <c r="E40" s="11">
        <f t="shared" si="14"/>
        <v>495</v>
      </c>
      <c r="F40" s="11">
        <f t="shared" si="14"/>
        <v>495</v>
      </c>
      <c r="G40" s="11">
        <f t="shared" si="14"/>
        <v>495</v>
      </c>
      <c r="H40" s="11">
        <f t="shared" si="14"/>
        <v>495</v>
      </c>
      <c r="I40" s="11">
        <f t="shared" si="14"/>
        <v>495</v>
      </c>
      <c r="J40" s="11">
        <f t="shared" si="14"/>
        <v>495</v>
      </c>
      <c r="K40" s="11">
        <f t="shared" si="14"/>
        <v>495</v>
      </c>
      <c r="L40" s="11">
        <f t="shared" si="14"/>
        <v>495</v>
      </c>
    </row>
    <row r="41" spans="1:12" ht="12.75">
      <c r="A41" s="15" t="s">
        <v>32</v>
      </c>
      <c r="B41" s="10"/>
      <c r="C41" s="14">
        <f aca="true" t="shared" si="15" ref="C41:L41">C38-C40</f>
        <v>1005</v>
      </c>
      <c r="D41" s="14">
        <f t="shared" si="15"/>
        <v>1005</v>
      </c>
      <c r="E41" s="14">
        <f t="shared" si="15"/>
        <v>1005</v>
      </c>
      <c r="F41" s="14">
        <f t="shared" si="15"/>
        <v>1005</v>
      </c>
      <c r="G41" s="14">
        <f t="shared" si="15"/>
        <v>1005</v>
      </c>
      <c r="H41" s="14">
        <f t="shared" si="15"/>
        <v>1005</v>
      </c>
      <c r="I41" s="14">
        <f t="shared" si="15"/>
        <v>1005</v>
      </c>
      <c r="J41" s="14">
        <f t="shared" si="15"/>
        <v>1005</v>
      </c>
      <c r="K41" s="14">
        <f t="shared" si="15"/>
        <v>1005</v>
      </c>
      <c r="L41" s="14">
        <f t="shared" si="15"/>
        <v>1005</v>
      </c>
    </row>
    <row r="42" spans="1:12" ht="4.5" customHeight="1">
      <c r="A42" s="20"/>
      <c r="B42" s="3"/>
      <c r="C42" s="8"/>
      <c r="D42" s="8"/>
      <c r="E42" s="8"/>
      <c r="F42" s="8"/>
      <c r="G42" s="8"/>
      <c r="H42" s="8"/>
      <c r="I42" s="8"/>
      <c r="J42" s="8"/>
      <c r="K42" s="8"/>
      <c r="L42" s="8"/>
    </row>
    <row r="44" spans="1:12" ht="15.75">
      <c r="A44" s="40" t="s">
        <v>33</v>
      </c>
      <c r="B44" s="9"/>
      <c r="C44" s="31">
        <f aca="true" t="shared" si="16" ref="C44:L44">B44+1</f>
        <v>1</v>
      </c>
      <c r="D44" s="31">
        <f t="shared" si="16"/>
        <v>2</v>
      </c>
      <c r="E44" s="31">
        <f t="shared" si="16"/>
        <v>3</v>
      </c>
      <c r="F44" s="31">
        <f t="shared" si="16"/>
        <v>4</v>
      </c>
      <c r="G44" s="31">
        <f t="shared" si="16"/>
        <v>5</v>
      </c>
      <c r="H44" s="31">
        <f t="shared" si="16"/>
        <v>6</v>
      </c>
      <c r="I44" s="31">
        <f t="shared" si="16"/>
        <v>7</v>
      </c>
      <c r="J44" s="31">
        <f t="shared" si="16"/>
        <v>8</v>
      </c>
      <c r="K44" s="31">
        <f t="shared" si="16"/>
        <v>9</v>
      </c>
      <c r="L44" s="31">
        <f t="shared" si="16"/>
        <v>10</v>
      </c>
    </row>
    <row r="45" spans="1:12" ht="12.75">
      <c r="A45" s="15" t="s">
        <v>16</v>
      </c>
      <c r="B45" s="22"/>
      <c r="C45" s="16">
        <f aca="true" t="shared" si="17" ref="C45:L45">C19</f>
        <v>25000</v>
      </c>
      <c r="D45" s="16">
        <f t="shared" si="17"/>
        <v>25000</v>
      </c>
      <c r="E45" s="16">
        <f t="shared" si="17"/>
        <v>25000</v>
      </c>
      <c r="F45" s="16">
        <f t="shared" si="17"/>
        <v>25000</v>
      </c>
      <c r="G45" s="16">
        <f t="shared" si="17"/>
        <v>25000</v>
      </c>
      <c r="H45" s="16">
        <f t="shared" si="17"/>
        <v>25000</v>
      </c>
      <c r="I45" s="16">
        <f t="shared" si="17"/>
        <v>25000</v>
      </c>
      <c r="J45" s="16">
        <f t="shared" si="17"/>
        <v>25000</v>
      </c>
      <c r="K45" s="16">
        <f t="shared" si="17"/>
        <v>25000</v>
      </c>
      <c r="L45" s="16">
        <f t="shared" si="17"/>
        <v>25000</v>
      </c>
    </row>
    <row r="46" spans="1:12" ht="12.75">
      <c r="A46" s="15" t="s">
        <v>34</v>
      </c>
      <c r="B46" s="22"/>
      <c r="C46" s="17">
        <f aca="true" t="shared" si="18" ref="C46:L46">-C20</f>
        <v>-1250</v>
      </c>
      <c r="D46" s="17">
        <f t="shared" si="18"/>
        <v>-1250</v>
      </c>
      <c r="E46" s="17">
        <f t="shared" si="18"/>
        <v>-1250</v>
      </c>
      <c r="F46" s="17">
        <f t="shared" si="18"/>
        <v>-1250</v>
      </c>
      <c r="G46" s="17">
        <f t="shared" si="18"/>
        <v>-1250</v>
      </c>
      <c r="H46" s="17">
        <f t="shared" si="18"/>
        <v>-1250</v>
      </c>
      <c r="I46" s="17">
        <f t="shared" si="18"/>
        <v>-1250</v>
      </c>
      <c r="J46" s="17">
        <f t="shared" si="18"/>
        <v>-1250</v>
      </c>
      <c r="K46" s="17">
        <f t="shared" si="18"/>
        <v>-1250</v>
      </c>
      <c r="L46" s="17">
        <f t="shared" si="18"/>
        <v>-1250</v>
      </c>
    </row>
    <row r="47" spans="1:12" ht="12.75">
      <c r="A47" s="15" t="s">
        <v>35</v>
      </c>
      <c r="B47" s="22"/>
      <c r="C47" s="18">
        <f aca="true" t="shared" si="19" ref="C47:L47">C45+C46</f>
        <v>23750</v>
      </c>
      <c r="D47" s="18">
        <f t="shared" si="19"/>
        <v>23750</v>
      </c>
      <c r="E47" s="18">
        <f t="shared" si="19"/>
        <v>23750</v>
      </c>
      <c r="F47" s="18">
        <f t="shared" si="19"/>
        <v>23750</v>
      </c>
      <c r="G47" s="18">
        <f t="shared" si="19"/>
        <v>23750</v>
      </c>
      <c r="H47" s="18">
        <f t="shared" si="19"/>
        <v>23750</v>
      </c>
      <c r="I47" s="18">
        <f t="shared" si="19"/>
        <v>23750</v>
      </c>
      <c r="J47" s="18">
        <f t="shared" si="19"/>
        <v>23750</v>
      </c>
      <c r="K47" s="18">
        <f t="shared" si="19"/>
        <v>23750</v>
      </c>
      <c r="L47" s="18">
        <f t="shared" si="19"/>
        <v>23750</v>
      </c>
    </row>
    <row r="48" spans="1:12" ht="12.75">
      <c r="A48" s="15"/>
      <c r="B48" s="22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2.75">
      <c r="A49" s="15" t="s">
        <v>19</v>
      </c>
      <c r="B49" s="22"/>
      <c r="C49" s="17">
        <f aca="true" t="shared" si="20" ref="C49:L49">C22</f>
        <v>22500</v>
      </c>
      <c r="D49" s="17">
        <f t="shared" si="20"/>
        <v>20000</v>
      </c>
      <c r="E49" s="17">
        <f t="shared" si="20"/>
        <v>17500</v>
      </c>
      <c r="F49" s="17">
        <f t="shared" si="20"/>
        <v>15000</v>
      </c>
      <c r="G49" s="17">
        <f t="shared" si="20"/>
        <v>12500</v>
      </c>
      <c r="H49" s="17">
        <f t="shared" si="20"/>
        <v>10000</v>
      </c>
      <c r="I49" s="17">
        <f t="shared" si="20"/>
        <v>7500</v>
      </c>
      <c r="J49" s="17">
        <f t="shared" si="20"/>
        <v>5000</v>
      </c>
      <c r="K49" s="17">
        <f t="shared" si="20"/>
        <v>2500</v>
      </c>
      <c r="L49" s="17">
        <f t="shared" si="20"/>
        <v>0</v>
      </c>
    </row>
    <row r="50" spans="1:12" ht="12.75">
      <c r="A50" s="15" t="s">
        <v>36</v>
      </c>
      <c r="B50" s="22"/>
      <c r="C50" s="18">
        <f aca="true" t="shared" si="21" ref="C50:L50">C47-C49</f>
        <v>1250</v>
      </c>
      <c r="D50" s="18">
        <f t="shared" si="21"/>
        <v>3750</v>
      </c>
      <c r="E50" s="18">
        <f t="shared" si="21"/>
        <v>6250</v>
      </c>
      <c r="F50" s="18">
        <f t="shared" si="21"/>
        <v>8750</v>
      </c>
      <c r="G50" s="18">
        <f t="shared" si="21"/>
        <v>11250</v>
      </c>
      <c r="H50" s="18">
        <f t="shared" si="21"/>
        <v>13750</v>
      </c>
      <c r="I50" s="18">
        <f t="shared" si="21"/>
        <v>16250</v>
      </c>
      <c r="J50" s="18">
        <f t="shared" si="21"/>
        <v>18750</v>
      </c>
      <c r="K50" s="18">
        <f t="shared" si="21"/>
        <v>21250</v>
      </c>
      <c r="L50" s="18">
        <f t="shared" si="21"/>
        <v>23750</v>
      </c>
    </row>
    <row r="51" spans="1:12" ht="12.75">
      <c r="A51" s="15"/>
      <c r="B51" s="22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15" t="s">
        <v>31</v>
      </c>
      <c r="B52" s="22"/>
      <c r="C52" s="17">
        <f aca="true" t="shared" si="22" ref="C52:L52">C50*C23</f>
        <v>350.00000000000006</v>
      </c>
      <c r="D52" s="17">
        <f t="shared" si="22"/>
        <v>1050</v>
      </c>
      <c r="E52" s="17">
        <f t="shared" si="22"/>
        <v>1750.0000000000002</v>
      </c>
      <c r="F52" s="17">
        <f t="shared" si="22"/>
        <v>2450.0000000000005</v>
      </c>
      <c r="G52" s="17">
        <f t="shared" si="22"/>
        <v>3150.0000000000005</v>
      </c>
      <c r="H52" s="17">
        <f t="shared" si="22"/>
        <v>3850.0000000000005</v>
      </c>
      <c r="I52" s="17">
        <f t="shared" si="22"/>
        <v>4550</v>
      </c>
      <c r="J52" s="17">
        <f t="shared" si="22"/>
        <v>5250.000000000001</v>
      </c>
      <c r="K52" s="17">
        <f t="shared" si="22"/>
        <v>5950.000000000001</v>
      </c>
      <c r="L52" s="17">
        <f t="shared" si="22"/>
        <v>6650.000000000001</v>
      </c>
    </row>
    <row r="53" spans="1:12" ht="12.75">
      <c r="A53" s="15" t="s">
        <v>37</v>
      </c>
      <c r="B53" s="22"/>
      <c r="C53" s="19">
        <f aca="true" t="shared" si="23" ref="C53:L53">C50-C52</f>
        <v>900</v>
      </c>
      <c r="D53" s="19">
        <f t="shared" si="23"/>
        <v>2700</v>
      </c>
      <c r="E53" s="19">
        <f t="shared" si="23"/>
        <v>4500</v>
      </c>
      <c r="F53" s="19">
        <f t="shared" si="23"/>
        <v>6300</v>
      </c>
      <c r="G53" s="19">
        <f t="shared" si="23"/>
        <v>8100</v>
      </c>
      <c r="H53" s="19">
        <f t="shared" si="23"/>
        <v>9900</v>
      </c>
      <c r="I53" s="19">
        <f t="shared" si="23"/>
        <v>11700</v>
      </c>
      <c r="J53" s="19">
        <f t="shared" si="23"/>
        <v>13500</v>
      </c>
      <c r="K53" s="19">
        <f t="shared" si="23"/>
        <v>15300</v>
      </c>
      <c r="L53" s="19">
        <f t="shared" si="23"/>
        <v>17100</v>
      </c>
    </row>
    <row r="54" spans="1:12" ht="4.5" customHeight="1">
      <c r="A54" s="20"/>
      <c r="B54" s="3"/>
      <c r="C54" s="8"/>
      <c r="D54" s="21"/>
      <c r="E54" s="21"/>
      <c r="F54" s="21"/>
      <c r="G54" s="21"/>
      <c r="H54" s="21"/>
      <c r="I54" s="21"/>
      <c r="J54" s="21"/>
      <c r="K54" s="21"/>
      <c r="L54" s="21"/>
    </row>
    <row r="56" spans="1:12" ht="15.75">
      <c r="A56" s="40" t="s">
        <v>66</v>
      </c>
      <c r="B56" s="31">
        <v>0</v>
      </c>
      <c r="C56" s="31">
        <f aca="true" t="shared" si="24" ref="C56:L56">B56+1</f>
        <v>1</v>
      </c>
      <c r="D56" s="31">
        <f t="shared" si="24"/>
        <v>2</v>
      </c>
      <c r="E56" s="31">
        <f t="shared" si="24"/>
        <v>3</v>
      </c>
      <c r="F56" s="31">
        <f t="shared" si="24"/>
        <v>4</v>
      </c>
      <c r="G56" s="31">
        <f t="shared" si="24"/>
        <v>5</v>
      </c>
      <c r="H56" s="31">
        <f t="shared" si="24"/>
        <v>6</v>
      </c>
      <c r="I56" s="31">
        <f t="shared" si="24"/>
        <v>7</v>
      </c>
      <c r="J56" s="31">
        <f t="shared" si="24"/>
        <v>8</v>
      </c>
      <c r="K56" s="31">
        <f t="shared" si="24"/>
        <v>9</v>
      </c>
      <c r="L56" s="31">
        <f t="shared" si="24"/>
        <v>10</v>
      </c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4" t="s">
        <v>38</v>
      </c>
      <c r="B58" s="10"/>
      <c r="C58" s="10">
        <f aca="true" t="shared" si="25" ref="C58:L58">C38</f>
        <v>1500</v>
      </c>
      <c r="D58" s="10">
        <f t="shared" si="25"/>
        <v>1500</v>
      </c>
      <c r="E58" s="10">
        <f t="shared" si="25"/>
        <v>1500</v>
      </c>
      <c r="F58" s="10">
        <f t="shared" si="25"/>
        <v>1500</v>
      </c>
      <c r="G58" s="10">
        <f t="shared" si="25"/>
        <v>1500</v>
      </c>
      <c r="H58" s="10">
        <f t="shared" si="25"/>
        <v>1500</v>
      </c>
      <c r="I58" s="10">
        <f t="shared" si="25"/>
        <v>1500</v>
      </c>
      <c r="J58" s="10">
        <f t="shared" si="25"/>
        <v>1500</v>
      </c>
      <c r="K58" s="10">
        <f t="shared" si="25"/>
        <v>1500</v>
      </c>
      <c r="L58" s="10">
        <f t="shared" si="25"/>
        <v>1500</v>
      </c>
    </row>
    <row r="59" spans="1:12" ht="12.75">
      <c r="A59" s="4" t="s">
        <v>39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2.75">
      <c r="A60" s="4" t="s">
        <v>40</v>
      </c>
      <c r="B60" s="11"/>
      <c r="C60" s="11">
        <f aca="true" t="shared" si="26" ref="C60:L60">C15</f>
        <v>2500</v>
      </c>
      <c r="D60" s="11">
        <f t="shared" si="26"/>
        <v>2500</v>
      </c>
      <c r="E60" s="11">
        <f t="shared" si="26"/>
        <v>2500</v>
      </c>
      <c r="F60" s="11">
        <f t="shared" si="26"/>
        <v>2500</v>
      </c>
      <c r="G60" s="11">
        <f t="shared" si="26"/>
        <v>2500</v>
      </c>
      <c r="H60" s="11">
        <f t="shared" si="26"/>
        <v>2500</v>
      </c>
      <c r="I60" s="11">
        <f t="shared" si="26"/>
        <v>2500</v>
      </c>
      <c r="J60" s="11">
        <f t="shared" si="26"/>
        <v>2500</v>
      </c>
      <c r="K60" s="11">
        <f t="shared" si="26"/>
        <v>2500</v>
      </c>
      <c r="L60" s="11">
        <f t="shared" si="26"/>
        <v>2500</v>
      </c>
    </row>
    <row r="61" spans="1:12" ht="12.75">
      <c r="A61" s="4" t="s">
        <v>41</v>
      </c>
      <c r="B61" s="11"/>
      <c r="C61" s="11">
        <f aca="true" t="shared" si="27" ref="C61:L61">C16</f>
        <v>0</v>
      </c>
      <c r="D61" s="11">
        <f t="shared" si="27"/>
        <v>0</v>
      </c>
      <c r="E61" s="11">
        <f t="shared" si="27"/>
        <v>0</v>
      </c>
      <c r="F61" s="11">
        <f t="shared" si="27"/>
        <v>0</v>
      </c>
      <c r="G61" s="11">
        <f t="shared" si="27"/>
        <v>0</v>
      </c>
      <c r="H61" s="11">
        <f t="shared" si="27"/>
        <v>0</v>
      </c>
      <c r="I61" s="11">
        <f t="shared" si="27"/>
        <v>0</v>
      </c>
      <c r="J61" s="11">
        <f t="shared" si="27"/>
        <v>0</v>
      </c>
      <c r="K61" s="11">
        <f t="shared" si="27"/>
        <v>0</v>
      </c>
      <c r="L61" s="11">
        <f t="shared" si="27"/>
        <v>0</v>
      </c>
    </row>
    <row r="62" spans="1:12" ht="12.75">
      <c r="A62" s="4" t="s">
        <v>42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4" t="s">
        <v>43</v>
      </c>
      <c r="B63" s="11"/>
      <c r="C63" s="11">
        <f aca="true" t="shared" si="28" ref="C63:L63">-C17</f>
        <v>0</v>
      </c>
      <c r="D63" s="11">
        <f t="shared" si="28"/>
        <v>0</v>
      </c>
      <c r="E63" s="11">
        <f t="shared" si="28"/>
        <v>0</v>
      </c>
      <c r="F63" s="11">
        <f t="shared" si="28"/>
        <v>0</v>
      </c>
      <c r="G63" s="11">
        <f t="shared" si="28"/>
        <v>0</v>
      </c>
      <c r="H63" s="11">
        <f t="shared" si="28"/>
        <v>0</v>
      </c>
      <c r="I63" s="11">
        <f t="shared" si="28"/>
        <v>0</v>
      </c>
      <c r="J63" s="11">
        <f t="shared" si="28"/>
        <v>0</v>
      </c>
      <c r="K63" s="11">
        <f t="shared" si="28"/>
        <v>0</v>
      </c>
      <c r="L63" s="11">
        <f t="shared" si="28"/>
        <v>0</v>
      </c>
    </row>
    <row r="64" spans="1:12" ht="12.75">
      <c r="A64" s="4" t="s">
        <v>41</v>
      </c>
      <c r="B64" s="11"/>
      <c r="C64" s="11">
        <f aca="true" t="shared" si="29" ref="C64:L64">-C18</f>
        <v>0</v>
      </c>
      <c r="D64" s="11">
        <f t="shared" si="29"/>
        <v>0</v>
      </c>
      <c r="E64" s="11">
        <f t="shared" si="29"/>
        <v>0</v>
      </c>
      <c r="F64" s="11">
        <f t="shared" si="29"/>
        <v>0</v>
      </c>
      <c r="G64" s="11">
        <f t="shared" si="29"/>
        <v>0</v>
      </c>
      <c r="H64" s="11">
        <f t="shared" si="29"/>
        <v>0</v>
      </c>
      <c r="I64" s="11">
        <f t="shared" si="29"/>
        <v>0</v>
      </c>
      <c r="J64" s="11">
        <f t="shared" si="29"/>
        <v>0</v>
      </c>
      <c r="K64" s="11">
        <f t="shared" si="29"/>
        <v>0</v>
      </c>
      <c r="L64" s="11">
        <f t="shared" si="29"/>
        <v>0</v>
      </c>
    </row>
    <row r="65" spans="1:12" ht="12.75">
      <c r="A65" s="4" t="s">
        <v>44</v>
      </c>
      <c r="B65" s="10">
        <f>-B3</f>
        <v>-15000</v>
      </c>
      <c r="C65" s="13">
        <f>C58+C60+C61+C63+C64</f>
        <v>4000</v>
      </c>
      <c r="D65" s="13">
        <f>D58+D60+D61+D63+D64</f>
        <v>4000</v>
      </c>
      <c r="E65" s="13">
        <f aca="true" t="shared" si="30" ref="E65:J65">E58+E60+E61+E63+E64</f>
        <v>4000</v>
      </c>
      <c r="F65" s="13">
        <f t="shared" si="30"/>
        <v>4000</v>
      </c>
      <c r="G65" s="13">
        <f t="shared" si="30"/>
        <v>4000</v>
      </c>
      <c r="H65" s="13">
        <f t="shared" si="30"/>
        <v>4000</v>
      </c>
      <c r="I65" s="13">
        <f t="shared" si="30"/>
        <v>4000</v>
      </c>
      <c r="J65" s="13">
        <f t="shared" si="30"/>
        <v>4000</v>
      </c>
      <c r="K65" s="13">
        <f>K58+K60+K61+K63+K64</f>
        <v>4000</v>
      </c>
      <c r="L65" s="13">
        <f>L58+L60+L61+L63+L64</f>
        <v>4000</v>
      </c>
    </row>
    <row r="66" spans="1:12" ht="12.75">
      <c r="A66" s="4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4" t="s">
        <v>31</v>
      </c>
      <c r="B67" s="11"/>
      <c r="C67" s="11">
        <f aca="true" t="shared" si="31" ref="C67:L67">C40</f>
        <v>495</v>
      </c>
      <c r="D67" s="11">
        <f t="shared" si="31"/>
        <v>495</v>
      </c>
      <c r="E67" s="11">
        <f t="shared" si="31"/>
        <v>495</v>
      </c>
      <c r="F67" s="11">
        <f t="shared" si="31"/>
        <v>495</v>
      </c>
      <c r="G67" s="11">
        <f t="shared" si="31"/>
        <v>495</v>
      </c>
      <c r="H67" s="11">
        <f t="shared" si="31"/>
        <v>495</v>
      </c>
      <c r="I67" s="11">
        <f t="shared" si="31"/>
        <v>495</v>
      </c>
      <c r="J67" s="11">
        <f t="shared" si="31"/>
        <v>495</v>
      </c>
      <c r="K67" s="11">
        <f t="shared" si="31"/>
        <v>495</v>
      </c>
      <c r="L67" s="11">
        <f t="shared" si="31"/>
        <v>495</v>
      </c>
    </row>
    <row r="68" spans="1:12" ht="12.75">
      <c r="A68" s="4" t="s">
        <v>45</v>
      </c>
      <c r="B68" s="23">
        <f>B65</f>
        <v>-15000</v>
      </c>
      <c r="C68" s="23">
        <f aca="true" t="shared" si="32" ref="C68:L68">C65-C67</f>
        <v>3505</v>
      </c>
      <c r="D68" s="23">
        <f t="shared" si="32"/>
        <v>3505</v>
      </c>
      <c r="E68" s="23">
        <f t="shared" si="32"/>
        <v>3505</v>
      </c>
      <c r="F68" s="23">
        <f t="shared" si="32"/>
        <v>3505</v>
      </c>
      <c r="G68" s="23">
        <f t="shared" si="32"/>
        <v>3505</v>
      </c>
      <c r="H68" s="23">
        <f t="shared" si="32"/>
        <v>3505</v>
      </c>
      <c r="I68" s="23">
        <f t="shared" si="32"/>
        <v>3505</v>
      </c>
      <c r="J68" s="23">
        <f t="shared" si="32"/>
        <v>3505</v>
      </c>
      <c r="K68" s="23">
        <f t="shared" si="32"/>
        <v>3505</v>
      </c>
      <c r="L68" s="23">
        <f t="shared" si="32"/>
        <v>3505</v>
      </c>
    </row>
    <row r="69" spans="1:12" ht="4.5" customHeight="1">
      <c r="A69" s="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1" spans="1:12" ht="15.75">
      <c r="A71" s="40" t="s">
        <v>67</v>
      </c>
      <c r="B71" s="31">
        <v>0</v>
      </c>
      <c r="C71" s="31">
        <f aca="true" t="shared" si="33" ref="C71:L71">B71+1</f>
        <v>1</v>
      </c>
      <c r="D71" s="31">
        <f t="shared" si="33"/>
        <v>2</v>
      </c>
      <c r="E71" s="31">
        <f t="shared" si="33"/>
        <v>3</v>
      </c>
      <c r="F71" s="31">
        <f t="shared" si="33"/>
        <v>4</v>
      </c>
      <c r="G71" s="31">
        <f t="shared" si="33"/>
        <v>5</v>
      </c>
      <c r="H71" s="31">
        <f t="shared" si="33"/>
        <v>6</v>
      </c>
      <c r="I71" s="31">
        <f t="shared" si="33"/>
        <v>7</v>
      </c>
      <c r="J71" s="31">
        <f t="shared" si="33"/>
        <v>8</v>
      </c>
      <c r="K71" s="31">
        <f t="shared" si="33"/>
        <v>9</v>
      </c>
      <c r="L71" s="31">
        <f t="shared" si="33"/>
        <v>10</v>
      </c>
    </row>
    <row r="72" spans="1:12" ht="12.75">
      <c r="A72" s="4" t="s">
        <v>16</v>
      </c>
      <c r="B72" s="10"/>
      <c r="C72" s="10">
        <f aca="true" t="shared" si="34" ref="C72:L72">C19</f>
        <v>25000</v>
      </c>
      <c r="D72" s="10">
        <f t="shared" si="34"/>
        <v>25000</v>
      </c>
      <c r="E72" s="10">
        <f t="shared" si="34"/>
        <v>25000</v>
      </c>
      <c r="F72" s="10">
        <f t="shared" si="34"/>
        <v>25000</v>
      </c>
      <c r="G72" s="10">
        <f t="shared" si="34"/>
        <v>25000</v>
      </c>
      <c r="H72" s="10">
        <f t="shared" si="34"/>
        <v>25000</v>
      </c>
      <c r="I72" s="10">
        <f t="shared" si="34"/>
        <v>25000</v>
      </c>
      <c r="J72" s="10">
        <f t="shared" si="34"/>
        <v>25000</v>
      </c>
      <c r="K72" s="10">
        <f t="shared" si="34"/>
        <v>25000</v>
      </c>
      <c r="L72" s="10">
        <f t="shared" si="34"/>
        <v>25000</v>
      </c>
    </row>
    <row r="73" spans="1:12" ht="12.75">
      <c r="A73" s="4" t="s">
        <v>46</v>
      </c>
      <c r="B73" s="22"/>
      <c r="C73" s="11">
        <f aca="true" t="shared" si="35" ref="C73:L73">-C20</f>
        <v>-1250</v>
      </c>
      <c r="D73" s="11">
        <f t="shared" si="35"/>
        <v>-1250</v>
      </c>
      <c r="E73" s="11">
        <f t="shared" si="35"/>
        <v>-1250</v>
      </c>
      <c r="F73" s="11">
        <f t="shared" si="35"/>
        <v>-1250</v>
      </c>
      <c r="G73" s="11">
        <f t="shared" si="35"/>
        <v>-1250</v>
      </c>
      <c r="H73" s="11">
        <f t="shared" si="35"/>
        <v>-1250</v>
      </c>
      <c r="I73" s="11">
        <f t="shared" si="35"/>
        <v>-1250</v>
      </c>
      <c r="J73" s="11">
        <f t="shared" si="35"/>
        <v>-1250</v>
      </c>
      <c r="K73" s="11">
        <f t="shared" si="35"/>
        <v>-1250</v>
      </c>
      <c r="L73" s="11">
        <f t="shared" si="35"/>
        <v>-1250</v>
      </c>
    </row>
    <row r="74" spans="1:12" ht="12.75">
      <c r="A74" s="4" t="s">
        <v>47</v>
      </c>
      <c r="B74" s="11"/>
      <c r="C74" s="11">
        <f aca="true" t="shared" si="36" ref="C74:L74">-C21</f>
        <v>-10000</v>
      </c>
      <c r="D74" s="11">
        <f t="shared" si="36"/>
        <v>-10000</v>
      </c>
      <c r="E74" s="11">
        <f t="shared" si="36"/>
        <v>-10000</v>
      </c>
      <c r="F74" s="11">
        <f t="shared" si="36"/>
        <v>-10000</v>
      </c>
      <c r="G74" s="11">
        <f t="shared" si="36"/>
        <v>-10000</v>
      </c>
      <c r="H74" s="11">
        <f t="shared" si="36"/>
        <v>-10000</v>
      </c>
      <c r="I74" s="11">
        <f t="shared" si="36"/>
        <v>-10000</v>
      </c>
      <c r="J74" s="11">
        <f t="shared" si="36"/>
        <v>-10000</v>
      </c>
      <c r="K74" s="11">
        <f t="shared" si="36"/>
        <v>-10000</v>
      </c>
      <c r="L74" s="11">
        <f t="shared" si="36"/>
        <v>-10000</v>
      </c>
    </row>
    <row r="75" spans="1:12" ht="12.75">
      <c r="A75" s="4" t="s">
        <v>48</v>
      </c>
      <c r="B75" s="11"/>
      <c r="C75" s="13">
        <f aca="true" t="shared" si="37" ref="C75:L75">C72+C73+C74</f>
        <v>13750</v>
      </c>
      <c r="D75" s="13">
        <f t="shared" si="37"/>
        <v>13750</v>
      </c>
      <c r="E75" s="13">
        <f t="shared" si="37"/>
        <v>13750</v>
      </c>
      <c r="F75" s="13">
        <f t="shared" si="37"/>
        <v>13750</v>
      </c>
      <c r="G75" s="13">
        <f t="shared" si="37"/>
        <v>13750</v>
      </c>
      <c r="H75" s="13">
        <f t="shared" si="37"/>
        <v>13750</v>
      </c>
      <c r="I75" s="13">
        <f t="shared" si="37"/>
        <v>13750</v>
      </c>
      <c r="J75" s="13">
        <f t="shared" si="37"/>
        <v>13750</v>
      </c>
      <c r="K75" s="13">
        <f t="shared" si="37"/>
        <v>13750</v>
      </c>
      <c r="L75" s="13">
        <f t="shared" si="37"/>
        <v>13750</v>
      </c>
    </row>
    <row r="76" spans="1:12" ht="12.75">
      <c r="A76" s="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4" t="s">
        <v>31</v>
      </c>
      <c r="B77" s="11"/>
      <c r="C77" s="11">
        <f aca="true" t="shared" si="38" ref="C77:L77">C52</f>
        <v>350.00000000000006</v>
      </c>
      <c r="D77" s="11">
        <f t="shared" si="38"/>
        <v>1050</v>
      </c>
      <c r="E77" s="11">
        <f t="shared" si="38"/>
        <v>1750.0000000000002</v>
      </c>
      <c r="F77" s="11">
        <f t="shared" si="38"/>
        <v>2450.0000000000005</v>
      </c>
      <c r="G77" s="11">
        <f t="shared" si="38"/>
        <v>3150.0000000000005</v>
      </c>
      <c r="H77" s="11">
        <f t="shared" si="38"/>
        <v>3850.0000000000005</v>
      </c>
      <c r="I77" s="11">
        <f t="shared" si="38"/>
        <v>4550</v>
      </c>
      <c r="J77" s="11">
        <f t="shared" si="38"/>
        <v>5250.000000000001</v>
      </c>
      <c r="K77" s="11">
        <f t="shared" si="38"/>
        <v>5950.000000000001</v>
      </c>
      <c r="L77" s="11">
        <f t="shared" si="38"/>
        <v>6650.000000000001</v>
      </c>
    </row>
    <row r="78" spans="1:12" ht="12.75">
      <c r="A78" s="4" t="s">
        <v>49</v>
      </c>
      <c r="B78" s="11"/>
      <c r="C78" s="23">
        <f aca="true" t="shared" si="39" ref="C78:L78">C75-C77</f>
        <v>13400</v>
      </c>
      <c r="D78" s="23">
        <f t="shared" si="39"/>
        <v>12700</v>
      </c>
      <c r="E78" s="23">
        <f t="shared" si="39"/>
        <v>12000</v>
      </c>
      <c r="F78" s="23">
        <f t="shared" si="39"/>
        <v>11300</v>
      </c>
      <c r="G78" s="23">
        <f t="shared" si="39"/>
        <v>10600</v>
      </c>
      <c r="H78" s="23">
        <f t="shared" si="39"/>
        <v>9900</v>
      </c>
      <c r="I78" s="23">
        <f t="shared" si="39"/>
        <v>9200</v>
      </c>
      <c r="J78" s="23">
        <f t="shared" si="39"/>
        <v>8500</v>
      </c>
      <c r="K78" s="23">
        <f t="shared" si="39"/>
        <v>7799.999999999999</v>
      </c>
      <c r="L78" s="23">
        <f t="shared" si="39"/>
        <v>7099.999999999999</v>
      </c>
    </row>
    <row r="79" spans="1:12" ht="4.5" customHeight="1">
      <c r="A79" s="2"/>
      <c r="B79" s="2"/>
      <c r="C79" s="8"/>
      <c r="D79" s="8"/>
      <c r="E79" s="8"/>
      <c r="F79" s="8"/>
      <c r="G79" s="8"/>
      <c r="H79" s="8"/>
      <c r="I79" s="8"/>
      <c r="J79" s="8"/>
      <c r="K79" s="8"/>
      <c r="L79" s="8"/>
    </row>
    <row r="81" spans="1:12" ht="15.75">
      <c r="A81" s="39" t="s">
        <v>50</v>
      </c>
      <c r="B81" s="31">
        <v>0</v>
      </c>
      <c r="C81" s="31">
        <f aca="true" t="shared" si="40" ref="C81:L81">B81+1</f>
        <v>1</v>
      </c>
      <c r="D81" s="31">
        <f t="shared" si="40"/>
        <v>2</v>
      </c>
      <c r="E81" s="31">
        <f t="shared" si="40"/>
        <v>3</v>
      </c>
      <c r="F81" s="31">
        <f t="shared" si="40"/>
        <v>4</v>
      </c>
      <c r="G81" s="31">
        <f t="shared" si="40"/>
        <v>5</v>
      </c>
      <c r="H81" s="31">
        <f t="shared" si="40"/>
        <v>6</v>
      </c>
      <c r="I81" s="31">
        <f t="shared" si="40"/>
        <v>7</v>
      </c>
      <c r="J81" s="31">
        <f t="shared" si="40"/>
        <v>8</v>
      </c>
      <c r="K81" s="31">
        <f t="shared" si="40"/>
        <v>9</v>
      </c>
      <c r="L81" s="31">
        <f t="shared" si="40"/>
        <v>10</v>
      </c>
    </row>
    <row r="82" spans="1:12" ht="12.75">
      <c r="A82" s="4" t="s">
        <v>51</v>
      </c>
      <c r="B82" s="24"/>
      <c r="C82" s="24">
        <f>IRR($B$99:$C$99)</f>
        <v>0.18333333333333213</v>
      </c>
      <c r="D82" s="24">
        <f>IRR($B$100:$D$100)</f>
        <v>0.22928548151823974</v>
      </c>
      <c r="E82" s="24">
        <f>IRR($B$101:$E$101)</f>
        <v>0.2447020764097754</v>
      </c>
      <c r="F82" s="24">
        <f>IRR($B$102:$F$102)</f>
        <v>0.25225947602389337</v>
      </c>
      <c r="G82" s="24">
        <f>IRR($B$103:$G$103)</f>
        <v>0.2566433524927982</v>
      </c>
      <c r="H82" s="24">
        <f>IRR($B$104:$H$104)</f>
        <v>0.25943790316254184</v>
      </c>
      <c r="I82" s="24">
        <f>IRR($B$105:$I$105)</f>
        <v>0.26132805348536836</v>
      </c>
      <c r="J82" s="24">
        <f>IRR($B$106:$J$106)</f>
        <v>0.2626584340552552</v>
      </c>
      <c r="K82" s="24">
        <f>IRR($B$107:$K$107)</f>
        <v>0.26362139881022484</v>
      </c>
      <c r="L82" s="24">
        <f>IRR($B$108:$L$108)</f>
        <v>0.264332705479853</v>
      </c>
    </row>
    <row r="83" spans="1:12" ht="12.75">
      <c r="A83" s="4" t="s">
        <v>52</v>
      </c>
      <c r="B83" s="22"/>
      <c r="C83" s="25">
        <f>IRR($B$112:$C$112)</f>
        <v>0.12699999999989883</v>
      </c>
      <c r="D83" s="25">
        <f>IRR($B$113:$D$113)</f>
        <v>0.16276992850108335</v>
      </c>
      <c r="E83" s="25">
        <f>IRR($B$114:$E$114)</f>
        <v>0.17755283314682918</v>
      </c>
      <c r="F83" s="25">
        <f>IRR($B$115:$F$115)</f>
        <v>0.1868356657903101</v>
      </c>
      <c r="G83" s="25">
        <f>IRR($B$116:$G$116)</f>
        <v>0.19376192055642008</v>
      </c>
      <c r="H83" s="25">
        <f>IRR($B$117:$H$117)</f>
        <v>0.19937258320456247</v>
      </c>
      <c r="I83" s="25">
        <f>IRR($B$118:$I$118)</f>
        <v>0.20410712976686993</v>
      </c>
      <c r="J83" s="25">
        <f>IRR($B$119:$J$119)</f>
        <v>0.2081833497064242</v>
      </c>
      <c r="K83" s="25">
        <f>IRR($B$120:$K$120)</f>
        <v>0.2117246168182952</v>
      </c>
      <c r="L83" s="25">
        <f>IRR($B$121:$L$121)</f>
        <v>0.21481043002637792</v>
      </c>
    </row>
    <row r="84" spans="1:12" ht="12.75">
      <c r="A84" s="4"/>
      <c r="B84" s="22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2.75">
      <c r="A85" s="4" t="s">
        <v>53</v>
      </c>
      <c r="B85" s="22"/>
      <c r="C85" s="24">
        <f>MIRR($B$99:$C$99,,$B$4)</f>
        <v>0.18333333333333335</v>
      </c>
      <c r="D85" s="24">
        <f>MIRR($B$100:$D$100,,$B$4)</f>
        <v>0.21737422348265611</v>
      </c>
      <c r="E85" s="24">
        <f>MIRR($B$101:$E$101,,$B$4)</f>
        <v>0.22014749329096728</v>
      </c>
      <c r="F85" s="24">
        <f>MIRR($B$102:$F$102,,$B$4)</f>
        <v>0.21665720433055102</v>
      </c>
      <c r="G85" s="24">
        <f>MIRR($B$103:$G$103,,$B$4)</f>
        <v>0.2115835456578512</v>
      </c>
      <c r="H85" s="24">
        <f>MIRR($B$104:$H$104,,$B$4)</f>
        <v>0.20626289597799552</v>
      </c>
      <c r="I85" s="24">
        <f>MIRR($B$105:$I$105,,$B$4)</f>
        <v>0.2011396586344747</v>
      </c>
      <c r="J85" s="24">
        <f>MIRR($B$106:$J$106,,$B$4)</f>
        <v>0.1963603217665657</v>
      </c>
      <c r="K85" s="24">
        <f>MIRR($B$107:$K$107,,$B$4)</f>
        <v>0.19195963816667505</v>
      </c>
      <c r="L85" s="24">
        <f>MIRR($B$108:$L$108,,$B$4)</f>
        <v>0.18792856777190292</v>
      </c>
    </row>
    <row r="86" spans="1:12" ht="12.75">
      <c r="A86" s="4" t="s">
        <v>54</v>
      </c>
      <c r="B86" s="22"/>
      <c r="C86" s="25">
        <f>MIRR($B$112:$C$112,,$B$5)</f>
        <v>0.127</v>
      </c>
      <c r="D86" s="25">
        <f>MIRR($B$113:$D$113,,$B$5)</f>
        <v>0.1544233769866814</v>
      </c>
      <c r="E86" s="25">
        <f>MIRR($B$114:$E$114,,$B$5)</f>
        <v>0.15942487013528717</v>
      </c>
      <c r="F86" s="25">
        <f>MIRR($B$115:$F$115,,$B$5)</f>
        <v>0.1592981865889962</v>
      </c>
      <c r="G86" s="25">
        <f>MIRR($B$116:$G$116,,$B$5)</f>
        <v>0.15746543080873598</v>
      </c>
      <c r="H86" s="25">
        <f>MIRR($B$117:$H$117,,$B$5)</f>
        <v>0.15500818225090596</v>
      </c>
      <c r="I86" s="25">
        <f>MIRR($B$118:$I$118,,$B$5)</f>
        <v>0.15234946699051677</v>
      </c>
      <c r="J86" s="25">
        <f>MIRR($B$119:$J$119,,$B$5)</f>
        <v>0.14967398019437717</v>
      </c>
      <c r="K86" s="25">
        <f>MIRR($B$120:$K$120,,$B$5)</f>
        <v>0.1470662530954101</v>
      </c>
      <c r="L86" s="25">
        <f>MIRR($B$121:$L$121,,$B$5)</f>
        <v>0.1445645108229836</v>
      </c>
    </row>
    <row r="87" spans="1:12" ht="12.75">
      <c r="A87" s="4"/>
      <c r="B87" s="22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4" t="s">
        <v>55</v>
      </c>
      <c r="B88" s="22"/>
      <c r="C88" s="10">
        <f>NPV($B$6,$C$99:$C$99)+$B$99</f>
        <v>848.2142857142844</v>
      </c>
      <c r="D88" s="10">
        <f>NPV($B$6,$C$100:$D$100)+$B$100</f>
        <v>2721.619897959179</v>
      </c>
      <c r="E88" s="10">
        <f>NPV($B$6,$C$101:$E$101)+$B$101</f>
        <v>4394.303480320694</v>
      </c>
      <c r="F88" s="10">
        <f>NPV($B$6,$C$102:$F$102)+$B$102</f>
        <v>5887.77096457205</v>
      </c>
      <c r="G88" s="10">
        <f>NPV($B$6,$C$103:$G$103)+$B$103</f>
        <v>7221.224075510752</v>
      </c>
      <c r="H88" s="10">
        <f>NPV($B$6,$C$104:$H$104)+$B$104</f>
        <v>8411.807210277457</v>
      </c>
      <c r="I88" s="10">
        <f>NPV($B$6,$C$105:$I$105)+$B$105</f>
        <v>9474.827866319156</v>
      </c>
      <c r="J88" s="10">
        <f>NPV($B$6,$C$106:$J$106)+$B$106</f>
        <v>10423.953452070673</v>
      </c>
      <c r="K88" s="10">
        <f>NPV($B$6,$C$107:$K$107)+$B$107</f>
        <v>11271.387010777384</v>
      </c>
      <c r="L88" s="10">
        <f>NPV($B$6,$C$108:$L$108)+$B$108</f>
        <v>12028.024116765519</v>
      </c>
    </row>
    <row r="89" spans="1:12" ht="12.75">
      <c r="A89" s="4" t="s">
        <v>56</v>
      </c>
      <c r="B89" s="22"/>
      <c r="C89" s="17">
        <f>NPV($B$7,$C$112:$C$112)+$B$112</f>
        <v>652.7777777777774</v>
      </c>
      <c r="D89" s="17">
        <f>NPV($B$7,$C$113:$D$113)+$B$113</f>
        <v>2138.5459533607645</v>
      </c>
      <c r="E89" s="17">
        <f>NPV($B$7,$C$114:$E$114)+$B$114</f>
        <v>3558.7118325458505</v>
      </c>
      <c r="F89" s="17">
        <f>NPV($B$7,$C$115:$F$115)+$B$115</f>
        <v>4914.841910955307</v>
      </c>
      <c r="G89" s="17">
        <f>NPV($B$7,$C$116:$G$116)+$B$116</f>
        <v>6208.63056851647</v>
      </c>
      <c r="H89" s="17">
        <f>NPV($B$7,$C$117:$H$117)+$B$117</f>
        <v>7441.872528326705</v>
      </c>
      <c r="I89" s="17">
        <f>NPV($B$7,$C$118:$I$118)+$B$118</f>
        <v>8616.438693989381</v>
      </c>
      <c r="J89" s="17">
        <f>NPV($B$7,$C$119:$J$119)+$B$119</f>
        <v>9734.255016023966</v>
      </c>
      <c r="K89" s="17">
        <f>NPV($B$7,$C$120:$K$120)+$B$120</f>
        <v>10797.284071178317</v>
      </c>
      <c r="L89" s="17">
        <f>NPV($B$7,$C$121:$L$121)+$B$121</f>
        <v>11807.509068691015</v>
      </c>
    </row>
    <row r="90" spans="1:12" ht="12.75">
      <c r="A90" s="4"/>
      <c r="B90" s="22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4" t="s">
        <v>57</v>
      </c>
      <c r="B91" s="10">
        <f>SUM($B$108:B108)</f>
        <v>-15000</v>
      </c>
      <c r="C91" s="10">
        <f>SUM($B$108:C108)</f>
        <v>-11000</v>
      </c>
      <c r="D91" s="10">
        <f>SUM($B$108:D108)</f>
        <v>-7000</v>
      </c>
      <c r="E91" s="10">
        <f>SUM($B$108:E108)</f>
        <v>-3000</v>
      </c>
      <c r="F91" s="10">
        <f>SUM($B$108:F108)</f>
        <v>1000</v>
      </c>
      <c r="G91" s="10">
        <f>SUM($B$108:G108)</f>
        <v>5000</v>
      </c>
      <c r="H91" s="10">
        <f>SUM($B$108:H108)</f>
        <v>9000</v>
      </c>
      <c r="I91" s="10">
        <f>SUM($B$108:I108)</f>
        <v>13000</v>
      </c>
      <c r="J91" s="10">
        <f>SUM($B$108:J108)</f>
        <v>17000</v>
      </c>
      <c r="K91" s="10">
        <f>SUM($B$108:K108)</f>
        <v>21000</v>
      </c>
      <c r="L91" s="10">
        <f>SUM($B$108:L108)</f>
        <v>38750</v>
      </c>
    </row>
    <row r="92" spans="1:12" ht="12.75">
      <c r="A92" s="4" t="s">
        <v>58</v>
      </c>
      <c r="B92" s="22"/>
      <c r="C92" s="26" t="str">
        <f aca="true" t="shared" si="41" ref="C92:L92">IF((AND(B91&lt;0,C91&gt;=0))=TRUE(),"Payback"," ")</f>
        <v> </v>
      </c>
      <c r="D92" s="26" t="str">
        <f t="shared" si="41"/>
        <v> </v>
      </c>
      <c r="E92" s="26" t="str">
        <f t="shared" si="41"/>
        <v> </v>
      </c>
      <c r="F92" s="43" t="str">
        <f t="shared" si="41"/>
        <v>Payback</v>
      </c>
      <c r="G92" s="26" t="str">
        <f t="shared" si="41"/>
        <v> </v>
      </c>
      <c r="H92" s="26" t="str">
        <f t="shared" si="41"/>
        <v> </v>
      </c>
      <c r="I92" s="26" t="str">
        <f t="shared" si="41"/>
        <v> </v>
      </c>
      <c r="J92" s="26" t="str">
        <f t="shared" si="41"/>
        <v> </v>
      </c>
      <c r="K92" s="26" t="str">
        <f t="shared" si="41"/>
        <v> </v>
      </c>
      <c r="L92" s="26" t="str">
        <f t="shared" si="41"/>
        <v> </v>
      </c>
    </row>
    <row r="93" spans="1:12" ht="12.75">
      <c r="A93" s="4" t="s">
        <v>59</v>
      </c>
      <c r="B93" s="10">
        <f>SUM($B$121:B121)</f>
        <v>-15000</v>
      </c>
      <c r="C93" s="16">
        <f>SUM($B$121:C121)</f>
        <v>-11495</v>
      </c>
      <c r="D93" s="16">
        <f>SUM($B$121:D121)</f>
        <v>-7990</v>
      </c>
      <c r="E93" s="16">
        <f>SUM($B$121:E121)</f>
        <v>-4485</v>
      </c>
      <c r="F93" s="16">
        <f>SUM($B$121:F121)</f>
        <v>-980</v>
      </c>
      <c r="G93" s="16">
        <f>SUM($B$121:G121)</f>
        <v>2525</v>
      </c>
      <c r="H93" s="16">
        <f>SUM($B$121:H121)</f>
        <v>6030</v>
      </c>
      <c r="I93" s="16">
        <f>SUM($B$121:I121)</f>
        <v>9535</v>
      </c>
      <c r="J93" s="16">
        <f>SUM($B$121:J121)</f>
        <v>13040</v>
      </c>
      <c r="K93" s="16">
        <f>SUM($B$121:K121)</f>
        <v>16545</v>
      </c>
      <c r="L93" s="16">
        <f>SUM($B$121:L121)</f>
        <v>27150</v>
      </c>
    </row>
    <row r="94" spans="1:12" ht="12.75">
      <c r="A94" s="2" t="s">
        <v>60</v>
      </c>
      <c r="B94" s="27"/>
      <c r="C94" s="28" t="str">
        <f aca="true" t="shared" si="42" ref="C94:L94">IF((AND(B93&lt;0,C93&gt;=0))=TRUE(),"Payback"," ")</f>
        <v> </v>
      </c>
      <c r="D94" s="28" t="str">
        <f t="shared" si="42"/>
        <v> </v>
      </c>
      <c r="E94" s="28" t="str">
        <f t="shared" si="42"/>
        <v> </v>
      </c>
      <c r="F94" s="28" t="str">
        <f t="shared" si="42"/>
        <v> </v>
      </c>
      <c r="G94" s="44" t="str">
        <f t="shared" si="42"/>
        <v>Payback</v>
      </c>
      <c r="H94" s="28" t="str">
        <f t="shared" si="42"/>
        <v> </v>
      </c>
      <c r="I94" s="28" t="str">
        <f t="shared" si="42"/>
        <v> </v>
      </c>
      <c r="J94" s="28" t="str">
        <f t="shared" si="42"/>
        <v> </v>
      </c>
      <c r="K94" s="28" t="str">
        <f t="shared" si="42"/>
        <v> </v>
      </c>
      <c r="L94" s="28" t="str">
        <f t="shared" si="42"/>
        <v> </v>
      </c>
    </row>
    <row r="97" spans="1:12" ht="15.75">
      <c r="A97" s="39" t="s">
        <v>61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>
      <c r="A98" s="41" t="s">
        <v>62</v>
      </c>
      <c r="B98" s="42">
        <v>0</v>
      </c>
      <c r="C98" s="42">
        <f aca="true" t="shared" si="43" ref="C98:L98">B98+1</f>
        <v>1</v>
      </c>
      <c r="D98" s="42">
        <f t="shared" si="43"/>
        <v>2</v>
      </c>
      <c r="E98" s="42">
        <f t="shared" si="43"/>
        <v>3</v>
      </c>
      <c r="F98" s="42">
        <f t="shared" si="43"/>
        <v>4</v>
      </c>
      <c r="G98" s="42">
        <f t="shared" si="43"/>
        <v>5</v>
      </c>
      <c r="H98" s="42">
        <f t="shared" si="43"/>
        <v>6</v>
      </c>
      <c r="I98" s="42">
        <f t="shared" si="43"/>
        <v>7</v>
      </c>
      <c r="J98" s="42">
        <f t="shared" si="43"/>
        <v>8</v>
      </c>
      <c r="K98" s="42">
        <f t="shared" si="43"/>
        <v>9</v>
      </c>
      <c r="L98" s="42">
        <f t="shared" si="43"/>
        <v>10</v>
      </c>
    </row>
    <row r="99" spans="1:12" ht="12.75">
      <c r="A99" s="45">
        <v>1</v>
      </c>
      <c r="B99" s="16">
        <f aca="true" t="shared" si="44" ref="B99:B108">-$B$3</f>
        <v>-15000</v>
      </c>
      <c r="C99" s="10">
        <f aca="true" t="shared" si="45" ref="C99:L108">IF(C$98&lt;$A99,C$65,IF(C$98=$A99,C$65+C$75,0))</f>
        <v>17750</v>
      </c>
      <c r="D99" s="10">
        <f t="shared" si="45"/>
        <v>0</v>
      </c>
      <c r="E99" s="10">
        <f t="shared" si="45"/>
        <v>0</v>
      </c>
      <c r="F99" s="10">
        <f t="shared" si="45"/>
        <v>0</v>
      </c>
      <c r="G99" s="10">
        <f t="shared" si="45"/>
        <v>0</v>
      </c>
      <c r="H99" s="10">
        <f t="shared" si="45"/>
        <v>0</v>
      </c>
      <c r="I99" s="10">
        <f t="shared" si="45"/>
        <v>0</v>
      </c>
      <c r="J99" s="10">
        <f t="shared" si="45"/>
        <v>0</v>
      </c>
      <c r="K99" s="10">
        <f t="shared" si="45"/>
        <v>0</v>
      </c>
      <c r="L99" s="10">
        <f t="shared" si="45"/>
        <v>0</v>
      </c>
    </row>
    <row r="100" spans="1:12" ht="12.75">
      <c r="A100" s="45">
        <f aca="true" t="shared" si="46" ref="A100:A108">A99+1</f>
        <v>2</v>
      </c>
      <c r="B100" s="17">
        <f t="shared" si="44"/>
        <v>-15000</v>
      </c>
      <c r="C100" s="11">
        <f t="shared" si="45"/>
        <v>4000</v>
      </c>
      <c r="D100" s="11">
        <f t="shared" si="45"/>
        <v>17750</v>
      </c>
      <c r="E100" s="11">
        <f t="shared" si="45"/>
        <v>0</v>
      </c>
      <c r="F100" s="11">
        <f t="shared" si="45"/>
        <v>0</v>
      </c>
      <c r="G100" s="11">
        <f t="shared" si="45"/>
        <v>0</v>
      </c>
      <c r="H100" s="11">
        <f t="shared" si="45"/>
        <v>0</v>
      </c>
      <c r="I100" s="11">
        <f t="shared" si="45"/>
        <v>0</v>
      </c>
      <c r="J100" s="11">
        <f t="shared" si="45"/>
        <v>0</v>
      </c>
      <c r="K100" s="11">
        <f t="shared" si="45"/>
        <v>0</v>
      </c>
      <c r="L100" s="11">
        <f t="shared" si="45"/>
        <v>0</v>
      </c>
    </row>
    <row r="101" spans="1:12" ht="12.75">
      <c r="A101" s="45">
        <f t="shared" si="46"/>
        <v>3</v>
      </c>
      <c r="B101" s="17">
        <f t="shared" si="44"/>
        <v>-15000</v>
      </c>
      <c r="C101" s="11">
        <f t="shared" si="45"/>
        <v>4000</v>
      </c>
      <c r="D101" s="11">
        <f t="shared" si="45"/>
        <v>4000</v>
      </c>
      <c r="E101" s="11">
        <f t="shared" si="45"/>
        <v>17750</v>
      </c>
      <c r="F101" s="11">
        <f t="shared" si="45"/>
        <v>0</v>
      </c>
      <c r="G101" s="11">
        <f t="shared" si="45"/>
        <v>0</v>
      </c>
      <c r="H101" s="11">
        <f t="shared" si="45"/>
        <v>0</v>
      </c>
      <c r="I101" s="11">
        <f t="shared" si="45"/>
        <v>0</v>
      </c>
      <c r="J101" s="11">
        <f t="shared" si="45"/>
        <v>0</v>
      </c>
      <c r="K101" s="11">
        <f t="shared" si="45"/>
        <v>0</v>
      </c>
      <c r="L101" s="11">
        <f t="shared" si="45"/>
        <v>0</v>
      </c>
    </row>
    <row r="102" spans="1:12" ht="12.75">
      <c r="A102" s="45">
        <f t="shared" si="46"/>
        <v>4</v>
      </c>
      <c r="B102" s="17">
        <f t="shared" si="44"/>
        <v>-15000</v>
      </c>
      <c r="C102" s="11">
        <f t="shared" si="45"/>
        <v>4000</v>
      </c>
      <c r="D102" s="11">
        <f t="shared" si="45"/>
        <v>4000</v>
      </c>
      <c r="E102" s="11">
        <f t="shared" si="45"/>
        <v>4000</v>
      </c>
      <c r="F102" s="11">
        <f t="shared" si="45"/>
        <v>17750</v>
      </c>
      <c r="G102" s="11">
        <f t="shared" si="45"/>
        <v>0</v>
      </c>
      <c r="H102" s="11">
        <f t="shared" si="45"/>
        <v>0</v>
      </c>
      <c r="I102" s="11">
        <f t="shared" si="45"/>
        <v>0</v>
      </c>
      <c r="J102" s="11">
        <f t="shared" si="45"/>
        <v>0</v>
      </c>
      <c r="K102" s="11">
        <f t="shared" si="45"/>
        <v>0</v>
      </c>
      <c r="L102" s="11">
        <f t="shared" si="45"/>
        <v>0</v>
      </c>
    </row>
    <row r="103" spans="1:12" ht="12.75">
      <c r="A103" s="45">
        <f t="shared" si="46"/>
        <v>5</v>
      </c>
      <c r="B103" s="17">
        <f t="shared" si="44"/>
        <v>-15000</v>
      </c>
      <c r="C103" s="11">
        <f t="shared" si="45"/>
        <v>4000</v>
      </c>
      <c r="D103" s="11">
        <f t="shared" si="45"/>
        <v>4000</v>
      </c>
      <c r="E103" s="11">
        <f t="shared" si="45"/>
        <v>4000</v>
      </c>
      <c r="F103" s="11">
        <f t="shared" si="45"/>
        <v>4000</v>
      </c>
      <c r="G103" s="11">
        <f t="shared" si="45"/>
        <v>17750</v>
      </c>
      <c r="H103" s="11">
        <f t="shared" si="45"/>
        <v>0</v>
      </c>
      <c r="I103" s="11">
        <f t="shared" si="45"/>
        <v>0</v>
      </c>
      <c r="J103" s="11">
        <f t="shared" si="45"/>
        <v>0</v>
      </c>
      <c r="K103" s="11">
        <f t="shared" si="45"/>
        <v>0</v>
      </c>
      <c r="L103" s="11">
        <f t="shared" si="45"/>
        <v>0</v>
      </c>
    </row>
    <row r="104" spans="1:12" ht="12.75">
      <c r="A104" s="45">
        <f t="shared" si="46"/>
        <v>6</v>
      </c>
      <c r="B104" s="17">
        <f t="shared" si="44"/>
        <v>-15000</v>
      </c>
      <c r="C104" s="11">
        <f t="shared" si="45"/>
        <v>4000</v>
      </c>
      <c r="D104" s="11">
        <f t="shared" si="45"/>
        <v>4000</v>
      </c>
      <c r="E104" s="11">
        <f t="shared" si="45"/>
        <v>4000</v>
      </c>
      <c r="F104" s="11">
        <f t="shared" si="45"/>
        <v>4000</v>
      </c>
      <c r="G104" s="11">
        <f t="shared" si="45"/>
        <v>4000</v>
      </c>
      <c r="H104" s="11">
        <f t="shared" si="45"/>
        <v>17750</v>
      </c>
      <c r="I104" s="11">
        <f t="shared" si="45"/>
        <v>0</v>
      </c>
      <c r="J104" s="11">
        <f t="shared" si="45"/>
        <v>0</v>
      </c>
      <c r="K104" s="11">
        <f t="shared" si="45"/>
        <v>0</v>
      </c>
      <c r="L104" s="11">
        <f t="shared" si="45"/>
        <v>0</v>
      </c>
    </row>
    <row r="105" spans="1:12" ht="12.75">
      <c r="A105" s="45">
        <f t="shared" si="46"/>
        <v>7</v>
      </c>
      <c r="B105" s="17">
        <f t="shared" si="44"/>
        <v>-15000</v>
      </c>
      <c r="C105" s="11">
        <f t="shared" si="45"/>
        <v>4000</v>
      </c>
      <c r="D105" s="11">
        <f t="shared" si="45"/>
        <v>4000</v>
      </c>
      <c r="E105" s="11">
        <f t="shared" si="45"/>
        <v>4000</v>
      </c>
      <c r="F105" s="11">
        <f t="shared" si="45"/>
        <v>4000</v>
      </c>
      <c r="G105" s="11">
        <f t="shared" si="45"/>
        <v>4000</v>
      </c>
      <c r="H105" s="11">
        <f t="shared" si="45"/>
        <v>4000</v>
      </c>
      <c r="I105" s="11">
        <f t="shared" si="45"/>
        <v>17750</v>
      </c>
      <c r="J105" s="11">
        <f t="shared" si="45"/>
        <v>0</v>
      </c>
      <c r="K105" s="11">
        <f t="shared" si="45"/>
        <v>0</v>
      </c>
      <c r="L105" s="11">
        <f t="shared" si="45"/>
        <v>0</v>
      </c>
    </row>
    <row r="106" spans="1:12" ht="12.75">
      <c r="A106" s="45">
        <f t="shared" si="46"/>
        <v>8</v>
      </c>
      <c r="B106" s="17">
        <f t="shared" si="44"/>
        <v>-15000</v>
      </c>
      <c r="C106" s="11">
        <f t="shared" si="45"/>
        <v>4000</v>
      </c>
      <c r="D106" s="11">
        <f t="shared" si="45"/>
        <v>4000</v>
      </c>
      <c r="E106" s="11">
        <f t="shared" si="45"/>
        <v>4000</v>
      </c>
      <c r="F106" s="11">
        <f t="shared" si="45"/>
        <v>4000</v>
      </c>
      <c r="G106" s="11">
        <f t="shared" si="45"/>
        <v>4000</v>
      </c>
      <c r="H106" s="11">
        <f t="shared" si="45"/>
        <v>4000</v>
      </c>
      <c r="I106" s="11">
        <f t="shared" si="45"/>
        <v>4000</v>
      </c>
      <c r="J106" s="11">
        <f t="shared" si="45"/>
        <v>17750</v>
      </c>
      <c r="K106" s="11">
        <f t="shared" si="45"/>
        <v>0</v>
      </c>
      <c r="L106" s="11">
        <f t="shared" si="45"/>
        <v>0</v>
      </c>
    </row>
    <row r="107" spans="1:12" ht="12.75">
      <c r="A107" s="45">
        <f t="shared" si="46"/>
        <v>9</v>
      </c>
      <c r="B107" s="17">
        <f t="shared" si="44"/>
        <v>-15000</v>
      </c>
      <c r="C107" s="11">
        <f t="shared" si="45"/>
        <v>4000</v>
      </c>
      <c r="D107" s="11">
        <f t="shared" si="45"/>
        <v>4000</v>
      </c>
      <c r="E107" s="11">
        <f t="shared" si="45"/>
        <v>4000</v>
      </c>
      <c r="F107" s="11">
        <f t="shared" si="45"/>
        <v>4000</v>
      </c>
      <c r="G107" s="11">
        <f t="shared" si="45"/>
        <v>4000</v>
      </c>
      <c r="H107" s="11">
        <f t="shared" si="45"/>
        <v>4000</v>
      </c>
      <c r="I107" s="11">
        <f t="shared" si="45"/>
        <v>4000</v>
      </c>
      <c r="J107" s="11">
        <f t="shared" si="45"/>
        <v>4000</v>
      </c>
      <c r="K107" s="11">
        <f t="shared" si="45"/>
        <v>17750</v>
      </c>
      <c r="L107" s="11">
        <f t="shared" si="45"/>
        <v>0</v>
      </c>
    </row>
    <row r="108" spans="1:12" ht="12.75">
      <c r="A108" s="46">
        <f t="shared" si="46"/>
        <v>10</v>
      </c>
      <c r="B108" s="29">
        <f t="shared" si="44"/>
        <v>-15000</v>
      </c>
      <c r="C108" s="30">
        <f t="shared" si="45"/>
        <v>4000</v>
      </c>
      <c r="D108" s="30">
        <f t="shared" si="45"/>
        <v>4000</v>
      </c>
      <c r="E108" s="30">
        <f t="shared" si="45"/>
        <v>4000</v>
      </c>
      <c r="F108" s="30">
        <f t="shared" si="45"/>
        <v>4000</v>
      </c>
      <c r="G108" s="30">
        <f t="shared" si="45"/>
        <v>4000</v>
      </c>
      <c r="H108" s="30">
        <f t="shared" si="45"/>
        <v>4000</v>
      </c>
      <c r="I108" s="30">
        <f t="shared" si="45"/>
        <v>4000</v>
      </c>
      <c r="J108" s="30">
        <f t="shared" si="45"/>
        <v>4000</v>
      </c>
      <c r="K108" s="30">
        <f t="shared" si="45"/>
        <v>4000</v>
      </c>
      <c r="L108" s="30">
        <f t="shared" si="45"/>
        <v>17750</v>
      </c>
    </row>
    <row r="110" spans="1:12" ht="15.75">
      <c r="A110" s="39" t="s">
        <v>63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ht="12.75">
      <c r="A111" s="41" t="s">
        <v>62</v>
      </c>
      <c r="B111" s="42">
        <v>0</v>
      </c>
      <c r="C111" s="42">
        <f aca="true" t="shared" si="47" ref="C111:L111">B111+1</f>
        <v>1</v>
      </c>
      <c r="D111" s="42">
        <f t="shared" si="47"/>
        <v>2</v>
      </c>
      <c r="E111" s="42">
        <f t="shared" si="47"/>
        <v>3</v>
      </c>
      <c r="F111" s="42">
        <f t="shared" si="47"/>
        <v>4</v>
      </c>
      <c r="G111" s="42">
        <f t="shared" si="47"/>
        <v>5</v>
      </c>
      <c r="H111" s="42">
        <f t="shared" si="47"/>
        <v>6</v>
      </c>
      <c r="I111" s="42">
        <f t="shared" si="47"/>
        <v>7</v>
      </c>
      <c r="J111" s="42">
        <f t="shared" si="47"/>
        <v>8</v>
      </c>
      <c r="K111" s="42">
        <f t="shared" si="47"/>
        <v>9</v>
      </c>
      <c r="L111" s="42">
        <f t="shared" si="47"/>
        <v>10</v>
      </c>
    </row>
    <row r="112" spans="1:12" ht="12.75">
      <c r="A112" s="45">
        <v>1</v>
      </c>
      <c r="B112" s="16">
        <f aca="true" t="shared" si="48" ref="B112:B121">-$B$3</f>
        <v>-15000</v>
      </c>
      <c r="C112" s="10">
        <f aca="true" t="shared" si="49" ref="C112:L121">IF(C$111&lt;$A112,C$68,IF(C$111=$A112,C$68+C$78,0))</f>
        <v>16905</v>
      </c>
      <c r="D112" s="10">
        <f t="shared" si="49"/>
        <v>0</v>
      </c>
      <c r="E112" s="10">
        <f t="shared" si="49"/>
        <v>0</v>
      </c>
      <c r="F112" s="10">
        <f t="shared" si="49"/>
        <v>0</v>
      </c>
      <c r="G112" s="10">
        <f t="shared" si="49"/>
        <v>0</v>
      </c>
      <c r="H112" s="10">
        <f t="shared" si="49"/>
        <v>0</v>
      </c>
      <c r="I112" s="10">
        <f t="shared" si="49"/>
        <v>0</v>
      </c>
      <c r="J112" s="10">
        <f t="shared" si="49"/>
        <v>0</v>
      </c>
      <c r="K112" s="10">
        <f t="shared" si="49"/>
        <v>0</v>
      </c>
      <c r="L112" s="10">
        <f t="shared" si="49"/>
        <v>0</v>
      </c>
    </row>
    <row r="113" spans="1:12" ht="12.75">
      <c r="A113" s="45">
        <f aca="true" t="shared" si="50" ref="A113:A121">A112+1</f>
        <v>2</v>
      </c>
      <c r="B113" s="17">
        <f t="shared" si="48"/>
        <v>-15000</v>
      </c>
      <c r="C113" s="11">
        <f t="shared" si="49"/>
        <v>3505</v>
      </c>
      <c r="D113" s="11">
        <f t="shared" si="49"/>
        <v>16205</v>
      </c>
      <c r="E113" s="11">
        <f t="shared" si="49"/>
        <v>0</v>
      </c>
      <c r="F113" s="11">
        <f t="shared" si="49"/>
        <v>0</v>
      </c>
      <c r="G113" s="11">
        <f t="shared" si="49"/>
        <v>0</v>
      </c>
      <c r="H113" s="11">
        <f t="shared" si="49"/>
        <v>0</v>
      </c>
      <c r="I113" s="11">
        <f t="shared" si="49"/>
        <v>0</v>
      </c>
      <c r="J113" s="11">
        <f t="shared" si="49"/>
        <v>0</v>
      </c>
      <c r="K113" s="11">
        <f t="shared" si="49"/>
        <v>0</v>
      </c>
      <c r="L113" s="11">
        <f t="shared" si="49"/>
        <v>0</v>
      </c>
    </row>
    <row r="114" spans="1:12" ht="12.75">
      <c r="A114" s="45">
        <f t="shared" si="50"/>
        <v>3</v>
      </c>
      <c r="B114" s="17">
        <f t="shared" si="48"/>
        <v>-15000</v>
      </c>
      <c r="C114" s="11">
        <f t="shared" si="49"/>
        <v>3505</v>
      </c>
      <c r="D114" s="11">
        <f t="shared" si="49"/>
        <v>3505</v>
      </c>
      <c r="E114" s="11">
        <f t="shared" si="49"/>
        <v>15505</v>
      </c>
      <c r="F114" s="11">
        <f t="shared" si="49"/>
        <v>0</v>
      </c>
      <c r="G114" s="11">
        <f t="shared" si="49"/>
        <v>0</v>
      </c>
      <c r="H114" s="11">
        <f t="shared" si="49"/>
        <v>0</v>
      </c>
      <c r="I114" s="11">
        <f t="shared" si="49"/>
        <v>0</v>
      </c>
      <c r="J114" s="11">
        <f t="shared" si="49"/>
        <v>0</v>
      </c>
      <c r="K114" s="11">
        <f t="shared" si="49"/>
        <v>0</v>
      </c>
      <c r="L114" s="11">
        <f t="shared" si="49"/>
        <v>0</v>
      </c>
    </row>
    <row r="115" spans="1:12" ht="12.75">
      <c r="A115" s="45">
        <f t="shared" si="50"/>
        <v>4</v>
      </c>
      <c r="B115" s="17">
        <f t="shared" si="48"/>
        <v>-15000</v>
      </c>
      <c r="C115" s="11">
        <f t="shared" si="49"/>
        <v>3505</v>
      </c>
      <c r="D115" s="11">
        <f t="shared" si="49"/>
        <v>3505</v>
      </c>
      <c r="E115" s="11">
        <f t="shared" si="49"/>
        <v>3505</v>
      </c>
      <c r="F115" s="11">
        <f t="shared" si="49"/>
        <v>14805</v>
      </c>
      <c r="G115" s="11">
        <f t="shared" si="49"/>
        <v>0</v>
      </c>
      <c r="H115" s="11">
        <f t="shared" si="49"/>
        <v>0</v>
      </c>
      <c r="I115" s="11">
        <f t="shared" si="49"/>
        <v>0</v>
      </c>
      <c r="J115" s="11">
        <f t="shared" si="49"/>
        <v>0</v>
      </c>
      <c r="K115" s="11">
        <f t="shared" si="49"/>
        <v>0</v>
      </c>
      <c r="L115" s="11">
        <f t="shared" si="49"/>
        <v>0</v>
      </c>
    </row>
    <row r="116" spans="1:12" ht="12.75">
      <c r="A116" s="45">
        <f t="shared" si="50"/>
        <v>5</v>
      </c>
      <c r="B116" s="17">
        <f t="shared" si="48"/>
        <v>-15000</v>
      </c>
      <c r="C116" s="11">
        <f t="shared" si="49"/>
        <v>3505</v>
      </c>
      <c r="D116" s="11">
        <f t="shared" si="49"/>
        <v>3505</v>
      </c>
      <c r="E116" s="11">
        <f t="shared" si="49"/>
        <v>3505</v>
      </c>
      <c r="F116" s="11">
        <f t="shared" si="49"/>
        <v>3505</v>
      </c>
      <c r="G116" s="11">
        <f t="shared" si="49"/>
        <v>14105</v>
      </c>
      <c r="H116" s="11">
        <f t="shared" si="49"/>
        <v>0</v>
      </c>
      <c r="I116" s="11">
        <f t="shared" si="49"/>
        <v>0</v>
      </c>
      <c r="J116" s="11">
        <f t="shared" si="49"/>
        <v>0</v>
      </c>
      <c r="K116" s="11">
        <f t="shared" si="49"/>
        <v>0</v>
      </c>
      <c r="L116" s="11">
        <f t="shared" si="49"/>
        <v>0</v>
      </c>
    </row>
    <row r="117" spans="1:12" ht="12.75">
      <c r="A117" s="45">
        <f t="shared" si="50"/>
        <v>6</v>
      </c>
      <c r="B117" s="17">
        <f t="shared" si="48"/>
        <v>-15000</v>
      </c>
      <c r="C117" s="11">
        <f t="shared" si="49"/>
        <v>3505</v>
      </c>
      <c r="D117" s="11">
        <f t="shared" si="49"/>
        <v>3505</v>
      </c>
      <c r="E117" s="11">
        <f t="shared" si="49"/>
        <v>3505</v>
      </c>
      <c r="F117" s="11">
        <f t="shared" si="49"/>
        <v>3505</v>
      </c>
      <c r="G117" s="11">
        <f t="shared" si="49"/>
        <v>3505</v>
      </c>
      <c r="H117" s="11">
        <f t="shared" si="49"/>
        <v>13405</v>
      </c>
      <c r="I117" s="11">
        <f t="shared" si="49"/>
        <v>0</v>
      </c>
      <c r="J117" s="11">
        <f t="shared" si="49"/>
        <v>0</v>
      </c>
      <c r="K117" s="11">
        <f t="shared" si="49"/>
        <v>0</v>
      </c>
      <c r="L117" s="11">
        <f t="shared" si="49"/>
        <v>0</v>
      </c>
    </row>
    <row r="118" spans="1:12" ht="12.75">
      <c r="A118" s="45">
        <f t="shared" si="50"/>
        <v>7</v>
      </c>
      <c r="B118" s="17">
        <f t="shared" si="48"/>
        <v>-15000</v>
      </c>
      <c r="C118" s="11">
        <f t="shared" si="49"/>
        <v>3505</v>
      </c>
      <c r="D118" s="11">
        <f t="shared" si="49"/>
        <v>3505</v>
      </c>
      <c r="E118" s="11">
        <f t="shared" si="49"/>
        <v>3505</v>
      </c>
      <c r="F118" s="11">
        <f t="shared" si="49"/>
        <v>3505</v>
      </c>
      <c r="G118" s="11">
        <f t="shared" si="49"/>
        <v>3505</v>
      </c>
      <c r="H118" s="11">
        <f t="shared" si="49"/>
        <v>3505</v>
      </c>
      <c r="I118" s="11">
        <f t="shared" si="49"/>
        <v>12705</v>
      </c>
      <c r="J118" s="11">
        <f t="shared" si="49"/>
        <v>0</v>
      </c>
      <c r="K118" s="11">
        <f t="shared" si="49"/>
        <v>0</v>
      </c>
      <c r="L118" s="11">
        <f t="shared" si="49"/>
        <v>0</v>
      </c>
    </row>
    <row r="119" spans="1:12" ht="12.75">
      <c r="A119" s="45">
        <f t="shared" si="50"/>
        <v>8</v>
      </c>
      <c r="B119" s="17">
        <f t="shared" si="48"/>
        <v>-15000</v>
      </c>
      <c r="C119" s="11">
        <f t="shared" si="49"/>
        <v>3505</v>
      </c>
      <c r="D119" s="11">
        <f t="shared" si="49"/>
        <v>3505</v>
      </c>
      <c r="E119" s="11">
        <f t="shared" si="49"/>
        <v>3505</v>
      </c>
      <c r="F119" s="11">
        <f t="shared" si="49"/>
        <v>3505</v>
      </c>
      <c r="G119" s="11">
        <f t="shared" si="49"/>
        <v>3505</v>
      </c>
      <c r="H119" s="11">
        <f t="shared" si="49"/>
        <v>3505</v>
      </c>
      <c r="I119" s="11">
        <f t="shared" si="49"/>
        <v>3505</v>
      </c>
      <c r="J119" s="11">
        <f t="shared" si="49"/>
        <v>12005</v>
      </c>
      <c r="K119" s="11">
        <f t="shared" si="49"/>
        <v>0</v>
      </c>
      <c r="L119" s="11">
        <f t="shared" si="49"/>
        <v>0</v>
      </c>
    </row>
    <row r="120" spans="1:12" ht="12.75">
      <c r="A120" s="45">
        <f t="shared" si="50"/>
        <v>9</v>
      </c>
      <c r="B120" s="17">
        <f t="shared" si="48"/>
        <v>-15000</v>
      </c>
      <c r="C120" s="11">
        <f t="shared" si="49"/>
        <v>3505</v>
      </c>
      <c r="D120" s="11">
        <f t="shared" si="49"/>
        <v>3505</v>
      </c>
      <c r="E120" s="11">
        <f t="shared" si="49"/>
        <v>3505</v>
      </c>
      <c r="F120" s="11">
        <f t="shared" si="49"/>
        <v>3505</v>
      </c>
      <c r="G120" s="11">
        <f t="shared" si="49"/>
        <v>3505</v>
      </c>
      <c r="H120" s="11">
        <f t="shared" si="49"/>
        <v>3505</v>
      </c>
      <c r="I120" s="11">
        <f t="shared" si="49"/>
        <v>3505</v>
      </c>
      <c r="J120" s="11">
        <f t="shared" si="49"/>
        <v>3505</v>
      </c>
      <c r="K120" s="11">
        <f t="shared" si="49"/>
        <v>11305</v>
      </c>
      <c r="L120" s="11">
        <f t="shared" si="49"/>
        <v>0</v>
      </c>
    </row>
    <row r="121" spans="1:12" ht="12.75">
      <c r="A121" s="46">
        <f t="shared" si="50"/>
        <v>10</v>
      </c>
      <c r="B121" s="29">
        <f t="shared" si="48"/>
        <v>-15000</v>
      </c>
      <c r="C121" s="30">
        <f t="shared" si="49"/>
        <v>3505</v>
      </c>
      <c r="D121" s="30">
        <f t="shared" si="49"/>
        <v>3505</v>
      </c>
      <c r="E121" s="30">
        <f t="shared" si="49"/>
        <v>3505</v>
      </c>
      <c r="F121" s="30">
        <f t="shared" si="49"/>
        <v>3505</v>
      </c>
      <c r="G121" s="30">
        <f t="shared" si="49"/>
        <v>3505</v>
      </c>
      <c r="H121" s="30">
        <f t="shared" si="49"/>
        <v>3505</v>
      </c>
      <c r="I121" s="30">
        <f t="shared" si="49"/>
        <v>3505</v>
      </c>
      <c r="J121" s="30">
        <f t="shared" si="49"/>
        <v>3505</v>
      </c>
      <c r="K121" s="30">
        <f t="shared" si="49"/>
        <v>3505</v>
      </c>
      <c r="L121" s="30">
        <f t="shared" si="49"/>
        <v>10605</v>
      </c>
    </row>
  </sheetData>
  <sheetProtection sheet="1" objects="1" scenarios="1"/>
  <printOptions/>
  <pageMargins left="0.75" right="0.75" top="0" bottom="0" header="0.5" footer="0.5"/>
  <pageSetup orientation="portrait" paperSize="9"/>
  <rowBreaks count="2" manualBreakCount="2">
    <brk id="54" max="65535" man="1"/>
    <brk id="9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Stephen Nelson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Kaarin Dolliver</dc:creator>
  <cp:keywords/>
  <dc:description/>
  <cp:lastModifiedBy>Kaarin Dolliver</cp:lastModifiedBy>
  <dcterms:created xsi:type="dcterms:W3CDTF">1999-08-25T18:25:39Z</dcterms:created>
  <dcterms:modified xsi:type="dcterms:W3CDTF">1999-09-16T18:46:11Z</dcterms:modified>
  <cp:category/>
  <cp:version/>
  <cp:contentType/>
  <cp:contentStatus/>
</cp:coreProperties>
</file>