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50" windowHeight="6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<sst xmlns="http://schemas.openxmlformats.org/spreadsheetml/2006/main" count="30" uniqueCount="30">
  <si>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User Inputs:</t>
  </si>
  <si>
    <t>Period 
(or "Fixed") 
Costs 
per year</t>
  </si>
  <si>
    <t>Table of Unit Sales, Gross Revenue, Costs, and Profit</t>
  </si>
  <si>
    <t>Percent of 
Short-Term 
Capacity</t>
  </si>
  <si>
    <t>Unit 
Sales 
per Year</t>
  </si>
  <si>
    <t>Material 
Costs per 
Year</t>
  </si>
  <si>
    <t>Labor &amp; Conversion 
Costs per 
Year</t>
  </si>
  <si>
    <t>Total Costs
Per Year</t>
  </si>
  <si>
    <t>Organization's 
Period 
(or "Fixed") 
Costs 
per year:</t>
  </si>
  <si>
    <t>Profit Per Year</t>
  </si>
  <si>
    <t>Profit as a 
percentage 
of Gross 
Sales</t>
  </si>
  <si>
    <t>Gross Revenue per year less discounts and special costs</t>
  </si>
  <si>
    <t>Capacity</t>
  </si>
  <si>
    <t>Fixed Costs</t>
  </si>
  <si>
    <t>Unit Price</t>
  </si>
  <si>
    <t>Conv/Unit</t>
  </si>
  <si>
    <t>Mat'l/Unit</t>
  </si>
  <si>
    <t>Mat'l Crash Cost</t>
  </si>
  <si>
    <t>Conv Crash Cost</t>
  </si>
  <si>
    <r>
      <t>w w w . c o r t r a p a r . c o m</t>
    </r>
    <r>
      <rPr>
        <b/>
        <sz val="16"/>
        <color indexed="10"/>
        <rFont val="Arial"/>
        <family val="2"/>
      </rPr>
      <t xml:space="preserve"> </t>
    </r>
    <r>
      <rPr>
        <b/>
        <sz val="8"/>
        <rFont val="Arial"/>
        <family val="2"/>
      </rPr>
      <t>Copyright 2002 Corporate Training Partners, Inc.</t>
    </r>
    <r>
      <rPr>
        <b/>
        <sz val="10"/>
        <rFont val="Arial"/>
        <family val="2"/>
      </rPr>
      <t xml:space="preserve"> </t>
    </r>
    <r>
      <rPr>
        <b/>
        <sz val="12"/>
        <color indexed="39"/>
        <rFont val="Arial"/>
        <family val="2"/>
      </rPr>
      <t>traininginc@cortrapar.com</t>
    </r>
  </si>
  <si>
    <t>Sales Price 
per unit when
sales rate
is well within 
short-term 
capacity</t>
  </si>
  <si>
    <t>Material Cost 
(or "Variable 
Cost") per  
unit produced 
within normal
short-term 
capacity :</t>
  </si>
  <si>
    <t>Percentage Unit 
Price discount and/or
selling cost increase 
to result in short-term 
market share gains
to exceed short-term
capacity (0% = zero selling cost increases or discounts required to gain share)</t>
  </si>
  <si>
    <t>Labor and 
Activity Cost 
(or "Variable 
Cost") per  
unit produced 
within normal
short-term 
capacity :</t>
  </si>
  <si>
    <t>Percentage
Material Cost
increase above
normal 
short-term 
capacity
(0% = 
zero cost to 
exceed capacity)</t>
  </si>
  <si>
    <t>Percentage
Labor &amp; Activity 
Cost increase 
above normal 
short-term 
capacity
(0% = 
zero cost to 
exceed capacity)</t>
  </si>
  <si>
    <t>Units per Year 
at 100% of
normal
short-term 
capacity (the capacity already in place):</t>
  </si>
  <si>
    <r>
      <t>Break-Even Visualizer --</t>
    </r>
    <r>
      <rPr>
        <b/>
        <i/>
        <sz val="18"/>
        <rFont val="Arial"/>
        <family val="2"/>
      </rPr>
      <t xml:space="preserve"> </t>
    </r>
    <r>
      <rPr>
        <b/>
        <i/>
        <sz val="10"/>
        <rFont val="Arial"/>
        <family val="2"/>
      </rPr>
      <t>Template with provision to portray discount and "crash-cost" effects</t>
    </r>
    <r>
      <rPr>
        <b/>
        <i/>
        <sz val="18"/>
        <rFont val="Arial"/>
        <family val="2"/>
      </rPr>
      <t xml:space="preserve"> </t>
    </r>
  </si>
  <si>
    <t>Share Gain Costs</t>
  </si>
  <si>
    <r>
      <t xml:space="preserve">NOTES:  No standardization exists in what costs organizations include in material and activity costs.
This template depends entirely on the judgment of the user in properly reflecting costs.
Many discount and excess-capacity costs increase on a non-linear (exponential) basis.  In those cases, 
this template will tend to underestimate the effects of aggressive discounting and over-capacity activity.
This template only applies discounts to units sold above capacity; if ALL units go down in price 
as part of a discount, the impact is MUCH larger.
</t>
    </r>
    <r>
      <rPr>
        <b/>
        <sz val="10"/>
        <rFont val="Arial"/>
        <family val="2"/>
      </rPr>
      <t>Instructions:</t>
    </r>
    <r>
      <rPr>
        <sz val="10"/>
        <rFont val="Arial"/>
        <family val="0"/>
      </rPr>
      <t xml:space="preserve"> Enter the data in the </t>
    </r>
    <r>
      <rPr>
        <b/>
        <sz val="10"/>
        <color indexed="17"/>
        <rFont val="Arial"/>
        <family val="2"/>
      </rPr>
      <t>green user-data boxes</t>
    </r>
    <r>
      <rPr>
        <sz val="10"/>
        <rFont val="Arial"/>
        <family val="0"/>
      </rPr>
      <t xml:space="preserve"> as labeled.  
The template creates a graph and data table of outcomes.
ATTENTION USER:  Put cell A6 in the upper-left corner of your screen, to watch the graph update in real-time!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</si>
</sst>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0.0"/>
    <numFmt numFmtId="167" formatCode="#,##0.0"/>
    <numFmt numFmtId="168" formatCode="&quot;$&quot;#,##0.0"/>
    <numFmt numFmtId="169" formatCode="&quot;$&quot;#,##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%"/>
  </numFmts>
  <fonts count="15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6"/>
      <color indexed="10"/>
      <name val="Arial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sz val="8"/>
      <name val="Arial"/>
      <family val="2"/>
    </font>
    <font>
      <sz val="9.5"/>
      <name val="Arial"/>
      <family val="2"/>
    </font>
    <font>
      <sz val="10.25"/>
      <name val="Arial"/>
      <family val="2"/>
    </font>
    <font>
      <b/>
      <sz val="7"/>
      <name val="Arial"/>
      <family val="2"/>
    </font>
    <font>
      <b/>
      <i/>
      <sz val="18"/>
      <name val="Arial"/>
      <family val="2"/>
    </font>
    <font>
      <b/>
      <sz val="12"/>
      <color indexed="10"/>
      <name val="Arial"/>
      <family val="2"/>
    </font>
    <font>
      <b/>
      <sz val="12"/>
      <color indexed="39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 applyProtection="1">
      <alignment horizontal="center"/>
      <protection locked="0"/>
    </xf>
    <xf numFmtId="169" fontId="0" fillId="2" borderId="1" xfId="0" applyNumberFormat="1" applyFill="1" applyBorder="1" applyAlignment="1">
      <alignment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0" fontId="0" fillId="0" borderId="1" xfId="0" applyBorder="1" applyAlignment="1">
      <alignment/>
    </xf>
    <xf numFmtId="169" fontId="0" fillId="2" borderId="1" xfId="0" applyNumberFormat="1" applyFill="1" applyBorder="1" applyAlignment="1">
      <alignment horizontal="center"/>
    </xf>
    <xf numFmtId="9" fontId="0" fillId="2" borderId="1" xfId="19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69" fontId="0" fillId="4" borderId="1" xfId="0" applyNumberFormat="1" applyFill="1" applyBorder="1" applyAlignment="1">
      <alignment horizontal="center"/>
    </xf>
    <xf numFmtId="169" fontId="0" fillId="5" borderId="1" xfId="0" applyNumberFormat="1" applyFill="1" applyBorder="1" applyAlignment="1">
      <alignment horizontal="center"/>
    </xf>
    <xf numFmtId="169" fontId="0" fillId="6" borderId="1" xfId="0" applyNumberFormat="1" applyFill="1" applyBorder="1" applyAlignment="1">
      <alignment horizontal="center"/>
    </xf>
    <xf numFmtId="0" fontId="0" fillId="2" borderId="0" xfId="0" applyFill="1" applyAlignment="1">
      <alignment horizontal="left" vertical="center" wrapText="1"/>
    </xf>
    <xf numFmtId="3" fontId="0" fillId="3" borderId="1" xfId="0" applyNumberFormat="1" applyFill="1" applyBorder="1" applyAlignment="1" applyProtection="1">
      <alignment/>
      <protection locked="0"/>
    </xf>
    <xf numFmtId="169" fontId="0" fillId="3" borderId="1" xfId="0" applyNumberFormat="1" applyFill="1" applyBorder="1" applyAlignment="1" applyProtection="1">
      <alignment horizontal="center"/>
      <protection locked="0"/>
    </xf>
    <xf numFmtId="9" fontId="0" fillId="3" borderId="1" xfId="0" applyNumberFormat="1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3" fontId="9" fillId="3" borderId="0" xfId="0" applyNumberFormat="1" applyFont="1" applyFill="1" applyBorder="1" applyAlignment="1" applyProtection="1">
      <alignment horizontal="center"/>
      <protection/>
    </xf>
    <xf numFmtId="169" fontId="9" fillId="3" borderId="0" xfId="0" applyNumberFormat="1" applyFont="1" applyFill="1" applyBorder="1" applyAlignment="1" applyProtection="1">
      <alignment horizontal="center"/>
      <protection/>
    </xf>
    <xf numFmtId="164" fontId="9" fillId="3" borderId="0" xfId="0" applyNumberFormat="1" applyFont="1" applyFill="1" applyBorder="1" applyAlignment="1" applyProtection="1">
      <alignment horizontal="center"/>
      <protection/>
    </xf>
    <xf numFmtId="9" fontId="9" fillId="3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Break Even Visualizer </a:t>
            </a:r>
            <a:r>
              <a:rPr lang="en-US" cap="none" sz="1000" b="1" i="1" u="none" baseline="0">
                <a:latin typeface="Arial"/>
                <a:ea typeface="Arial"/>
                <a:cs typeface="Arial"/>
              </a:rPr>
              <a:t>with capability to show discount and "crash-cost" effects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445"/>
          <c:w val="0.76"/>
          <c:h val="0.75925"/>
        </c:manualLayout>
      </c:layout>
      <c:lineChart>
        <c:grouping val="standard"/>
        <c:varyColors val="0"/>
        <c:ser>
          <c:idx val="1"/>
          <c:order val="0"/>
          <c:tx>
            <c:v>Gross Revenue Less Discounts &amp; Share-Gain Costs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Sheet1!$B$11:$B$30</c:f>
              <c:numCache/>
            </c:numRef>
          </c:cat>
          <c:val>
            <c:numRef>
              <c:f>Sheet1!$C$11:$C$30</c:f>
              <c:numCache/>
            </c:numRef>
          </c:val>
          <c:smooth val="0"/>
        </c:ser>
        <c:ser>
          <c:idx val="2"/>
          <c:order val="1"/>
          <c:tx>
            <c:v>Period ("Fixed") Costs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Sheet1!$B$11:$B$30</c:f>
              <c:numCache/>
            </c:numRef>
          </c:cat>
          <c:val>
            <c:numRef>
              <c:f>Sheet1!$D$11:$D$30</c:f>
              <c:numCache/>
            </c:numRef>
          </c:val>
          <c:smooth val="0"/>
        </c:ser>
        <c:ser>
          <c:idx val="5"/>
          <c:order val="2"/>
          <c:tx>
            <c:v>Total Costs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Sheet1!$B$11:$B$30</c:f>
              <c:numCache/>
            </c:numRef>
          </c:cat>
          <c:val>
            <c:numRef>
              <c:f>Sheet1!$G$11:$G$30</c:f>
              <c:numCache/>
            </c:numRef>
          </c:val>
          <c:smooth val="0"/>
        </c:ser>
        <c:axId val="29642495"/>
        <c:axId val="65455864"/>
      </c:lineChart>
      <c:catAx>
        <c:axId val="29642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Units of Production &amp; 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55864"/>
        <c:crosses val="autoZero"/>
        <c:auto val="1"/>
        <c:lblOffset val="100"/>
        <c:noMultiLvlLbl val="0"/>
      </c:catAx>
      <c:valAx>
        <c:axId val="654558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424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96"/>
          <c:y val="0.14825"/>
          <c:w val="0.19875"/>
          <c:h val="0.56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8</xdr:col>
      <xdr:colOff>0</xdr:colOff>
      <xdr:row>8</xdr:row>
      <xdr:rowOff>9525</xdr:rowOff>
    </xdr:to>
    <xdr:graphicFrame>
      <xdr:nvGraphicFramePr>
        <xdr:cNvPr id="1" name="Chart 3"/>
        <xdr:cNvGraphicFramePr/>
      </xdr:nvGraphicFramePr>
      <xdr:xfrm>
        <a:off x="0" y="4467225"/>
        <a:ext cx="71818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0.421875" style="0" customWidth="1"/>
    <col min="2" max="2" width="12.57421875" style="1" customWidth="1"/>
    <col min="3" max="3" width="13.57421875" style="1" bestFit="1" customWidth="1"/>
    <col min="4" max="4" width="18.421875" style="1" customWidth="1"/>
    <col min="5" max="5" width="12.7109375" style="0" bestFit="1" customWidth="1"/>
    <col min="6" max="6" width="12.7109375" style="1" bestFit="1" customWidth="1"/>
    <col min="7" max="7" width="13.8515625" style="1" customWidth="1"/>
    <col min="8" max="8" width="13.421875" style="0" customWidth="1"/>
    <col min="9" max="9" width="10.7109375" style="1" customWidth="1"/>
    <col min="10" max="10" width="15.140625" style="0" customWidth="1"/>
  </cols>
  <sheetData>
    <row r="1" spans="1:9" ht="30.75" customHeight="1" thickBot="1">
      <c r="A1" s="13" t="s">
        <v>27</v>
      </c>
      <c r="B1" s="13"/>
      <c r="C1" s="13"/>
      <c r="D1" s="13"/>
      <c r="E1" s="13"/>
      <c r="F1" s="13"/>
      <c r="G1" s="13"/>
      <c r="H1" s="13"/>
      <c r="I1" s="13"/>
    </row>
    <row r="2" spans="1:9" ht="29.25" customHeight="1" thickTop="1">
      <c r="A2" s="27" t="s">
        <v>19</v>
      </c>
      <c r="B2" s="12"/>
      <c r="C2" s="12"/>
      <c r="D2" s="12"/>
      <c r="E2" s="12"/>
      <c r="F2" s="12"/>
      <c r="G2" s="12"/>
      <c r="H2" s="12"/>
      <c r="I2" s="12"/>
    </row>
    <row r="3" spans="1:8" ht="118.5" customHeight="1">
      <c r="A3" s="17" t="s">
        <v>29</v>
      </c>
      <c r="B3" s="17"/>
      <c r="C3" s="17"/>
      <c r="D3" s="17"/>
      <c r="E3" s="17"/>
      <c r="F3" s="17"/>
      <c r="G3" s="17"/>
      <c r="H3" s="17"/>
    </row>
    <row r="4" ht="18" customHeight="1">
      <c r="B4" s="1" t="s">
        <v>0</v>
      </c>
    </row>
    <row r="5" spans="1:8" ht="129" customHeight="1">
      <c r="A5" s="28" t="s">
        <v>26</v>
      </c>
      <c r="B5" s="28" t="s">
        <v>8</v>
      </c>
      <c r="C5" s="28" t="s">
        <v>20</v>
      </c>
      <c r="D5" s="28" t="s">
        <v>22</v>
      </c>
      <c r="E5" s="28" t="s">
        <v>21</v>
      </c>
      <c r="F5" s="28" t="s">
        <v>23</v>
      </c>
      <c r="G5" s="28" t="s">
        <v>24</v>
      </c>
      <c r="H5" s="28" t="s">
        <v>25</v>
      </c>
    </row>
    <row r="6" spans="1:8" ht="12.75">
      <c r="A6" s="18">
        <v>4000000</v>
      </c>
      <c r="B6" s="19">
        <v>70000000</v>
      </c>
      <c r="C6" s="5">
        <v>90</v>
      </c>
      <c r="D6" s="20">
        <v>0.23</v>
      </c>
      <c r="E6" s="5">
        <v>28</v>
      </c>
      <c r="F6" s="5">
        <v>40</v>
      </c>
      <c r="G6" s="20">
        <v>0.14</v>
      </c>
      <c r="H6" s="20">
        <v>0.18</v>
      </c>
    </row>
    <row r="7" spans="1:8" ht="12.75">
      <c r="A7" s="22" t="s">
        <v>12</v>
      </c>
      <c r="B7" s="23" t="s">
        <v>13</v>
      </c>
      <c r="C7" s="24" t="s">
        <v>14</v>
      </c>
      <c r="D7" s="25" t="s">
        <v>28</v>
      </c>
      <c r="E7" s="24" t="s">
        <v>16</v>
      </c>
      <c r="F7" s="24" t="s">
        <v>15</v>
      </c>
      <c r="G7" s="25" t="s">
        <v>17</v>
      </c>
      <c r="H7" s="25" t="s">
        <v>18</v>
      </c>
    </row>
    <row r="8" spans="1:8" ht="279.75" customHeight="1">
      <c r="A8" s="21"/>
      <c r="B8" s="21"/>
      <c r="C8" s="21"/>
      <c r="D8" s="21"/>
      <c r="E8" s="21"/>
      <c r="F8" s="21"/>
      <c r="G8" s="21"/>
      <c r="H8" s="21"/>
    </row>
    <row r="9" spans="1:8" ht="15.75" customHeight="1">
      <c r="A9" s="26" t="s">
        <v>2</v>
      </c>
      <c r="B9" s="26"/>
      <c r="C9" s="26"/>
      <c r="D9" s="26"/>
      <c r="E9" s="26"/>
      <c r="F9" s="26"/>
      <c r="G9" s="26"/>
      <c r="H9" s="26"/>
    </row>
    <row r="10" spans="1:9" ht="51">
      <c r="A10" s="7" t="s">
        <v>3</v>
      </c>
      <c r="B10" s="2" t="s">
        <v>4</v>
      </c>
      <c r="C10" s="2" t="s">
        <v>11</v>
      </c>
      <c r="D10" s="2" t="s">
        <v>1</v>
      </c>
      <c r="E10" s="2" t="s">
        <v>5</v>
      </c>
      <c r="F10" s="2" t="s">
        <v>6</v>
      </c>
      <c r="G10" s="2" t="s">
        <v>7</v>
      </c>
      <c r="H10" s="9" t="s">
        <v>9</v>
      </c>
      <c r="I10" s="2" t="s">
        <v>10</v>
      </c>
    </row>
    <row r="11" spans="1:9" ht="12.75">
      <c r="A11" s="11">
        <v>0</v>
      </c>
      <c r="B11" s="4">
        <f>A11*$A$6</f>
        <v>0</v>
      </c>
      <c r="C11" s="15">
        <f>$C$6*B11</f>
        <v>0</v>
      </c>
      <c r="D11" s="16">
        <f>$B$6</f>
        <v>70000000</v>
      </c>
      <c r="E11" s="10">
        <f>B11*$E$6</f>
        <v>0</v>
      </c>
      <c r="F11" s="10">
        <f>B11*$F$6</f>
        <v>0</v>
      </c>
      <c r="G11" s="14">
        <f>D11+E11+F11</f>
        <v>70000000</v>
      </c>
      <c r="H11" s="6">
        <f>C11-G11</f>
        <v>-70000000</v>
      </c>
      <c r="I11" s="3"/>
    </row>
    <row r="12" spans="1:9" ht="12.75">
      <c r="A12" s="11">
        <v>0.1</v>
      </c>
      <c r="B12" s="4">
        <f aca="true" t="shared" si="0" ref="B12:B30">A12*$A$6</f>
        <v>400000</v>
      </c>
      <c r="C12" s="15">
        <f aca="true" t="shared" si="1" ref="C12:C21">$C$6*B12</f>
        <v>36000000</v>
      </c>
      <c r="D12" s="16">
        <f aca="true" t="shared" si="2" ref="D12:D30">$B$6</f>
        <v>70000000</v>
      </c>
      <c r="E12" s="10">
        <f aca="true" t="shared" si="3" ref="E12:E21">B12*$E$6</f>
        <v>11200000</v>
      </c>
      <c r="F12" s="10">
        <f aca="true" t="shared" si="4" ref="F12:F21">B12*$F$6</f>
        <v>16000000</v>
      </c>
      <c r="G12" s="14">
        <f aca="true" t="shared" si="5" ref="G12:G30">D12+E12+F12</f>
        <v>97200000</v>
      </c>
      <c r="H12" s="6">
        <f aca="true" t="shared" si="6" ref="H12:H30">C12-G12</f>
        <v>-61200000</v>
      </c>
      <c r="I12" s="11">
        <f>H12/C12</f>
        <v>-1.7</v>
      </c>
    </row>
    <row r="13" spans="1:9" ht="12.75">
      <c r="A13" s="11">
        <v>0.2</v>
      </c>
      <c r="B13" s="4">
        <f t="shared" si="0"/>
        <v>800000</v>
      </c>
      <c r="C13" s="15">
        <f t="shared" si="1"/>
        <v>72000000</v>
      </c>
      <c r="D13" s="16">
        <f t="shared" si="2"/>
        <v>70000000</v>
      </c>
      <c r="E13" s="10">
        <f t="shared" si="3"/>
        <v>22400000</v>
      </c>
      <c r="F13" s="10">
        <f t="shared" si="4"/>
        <v>32000000</v>
      </c>
      <c r="G13" s="14">
        <f t="shared" si="5"/>
        <v>124400000</v>
      </c>
      <c r="H13" s="6">
        <f t="shared" si="6"/>
        <v>-52400000</v>
      </c>
      <c r="I13" s="11">
        <f aca="true" t="shared" si="7" ref="I13:I30">H13/C13</f>
        <v>-0.7277777777777777</v>
      </c>
    </row>
    <row r="14" spans="1:9" ht="12.75">
      <c r="A14" s="11">
        <v>0.3</v>
      </c>
      <c r="B14" s="4">
        <f t="shared" si="0"/>
        <v>1200000</v>
      </c>
      <c r="C14" s="15">
        <f t="shared" si="1"/>
        <v>108000000</v>
      </c>
      <c r="D14" s="16">
        <f t="shared" si="2"/>
        <v>70000000</v>
      </c>
      <c r="E14" s="10">
        <f t="shared" si="3"/>
        <v>33600000</v>
      </c>
      <c r="F14" s="10">
        <f t="shared" si="4"/>
        <v>48000000</v>
      </c>
      <c r="G14" s="14">
        <f t="shared" si="5"/>
        <v>151600000</v>
      </c>
      <c r="H14" s="6">
        <f t="shared" si="6"/>
        <v>-43600000</v>
      </c>
      <c r="I14" s="11">
        <f t="shared" si="7"/>
        <v>-0.40370370370370373</v>
      </c>
    </row>
    <row r="15" spans="1:9" ht="12.75">
      <c r="A15" s="11">
        <v>0.4</v>
      </c>
      <c r="B15" s="4">
        <f t="shared" si="0"/>
        <v>1600000</v>
      </c>
      <c r="C15" s="15">
        <f t="shared" si="1"/>
        <v>144000000</v>
      </c>
      <c r="D15" s="16">
        <f t="shared" si="2"/>
        <v>70000000</v>
      </c>
      <c r="E15" s="10">
        <f t="shared" si="3"/>
        <v>44800000</v>
      </c>
      <c r="F15" s="10">
        <f t="shared" si="4"/>
        <v>64000000</v>
      </c>
      <c r="G15" s="14">
        <f t="shared" si="5"/>
        <v>178800000</v>
      </c>
      <c r="H15" s="6">
        <f t="shared" si="6"/>
        <v>-34800000</v>
      </c>
      <c r="I15" s="11">
        <f t="shared" si="7"/>
        <v>-0.24166666666666667</v>
      </c>
    </row>
    <row r="16" spans="1:9" ht="12.75">
      <c r="A16" s="11">
        <v>0.5</v>
      </c>
      <c r="B16" s="4">
        <f t="shared" si="0"/>
        <v>2000000</v>
      </c>
      <c r="C16" s="15">
        <f t="shared" si="1"/>
        <v>180000000</v>
      </c>
      <c r="D16" s="16">
        <f t="shared" si="2"/>
        <v>70000000</v>
      </c>
      <c r="E16" s="10">
        <f t="shared" si="3"/>
        <v>56000000</v>
      </c>
      <c r="F16" s="10">
        <f t="shared" si="4"/>
        <v>80000000</v>
      </c>
      <c r="G16" s="14">
        <f t="shared" si="5"/>
        <v>206000000</v>
      </c>
      <c r="H16" s="6">
        <f t="shared" si="6"/>
        <v>-26000000</v>
      </c>
      <c r="I16" s="11">
        <f t="shared" si="7"/>
        <v>-0.14444444444444443</v>
      </c>
    </row>
    <row r="17" spans="1:9" ht="12.75">
      <c r="A17" s="11">
        <v>0.6</v>
      </c>
      <c r="B17" s="4">
        <f t="shared" si="0"/>
        <v>2400000</v>
      </c>
      <c r="C17" s="15">
        <f t="shared" si="1"/>
        <v>216000000</v>
      </c>
      <c r="D17" s="16">
        <f t="shared" si="2"/>
        <v>70000000</v>
      </c>
      <c r="E17" s="10">
        <f t="shared" si="3"/>
        <v>67200000</v>
      </c>
      <c r="F17" s="10">
        <f t="shared" si="4"/>
        <v>96000000</v>
      </c>
      <c r="G17" s="14">
        <f t="shared" si="5"/>
        <v>233200000</v>
      </c>
      <c r="H17" s="6">
        <f t="shared" si="6"/>
        <v>-17200000</v>
      </c>
      <c r="I17" s="11">
        <f t="shared" si="7"/>
        <v>-0.07962962962962963</v>
      </c>
    </row>
    <row r="18" spans="1:9" ht="12.75">
      <c r="A18" s="11">
        <v>0.7</v>
      </c>
      <c r="B18" s="4">
        <f t="shared" si="0"/>
        <v>2800000</v>
      </c>
      <c r="C18" s="15">
        <f t="shared" si="1"/>
        <v>252000000</v>
      </c>
      <c r="D18" s="16">
        <f t="shared" si="2"/>
        <v>70000000</v>
      </c>
      <c r="E18" s="10">
        <f t="shared" si="3"/>
        <v>78400000</v>
      </c>
      <c r="F18" s="10">
        <f t="shared" si="4"/>
        <v>112000000</v>
      </c>
      <c r="G18" s="14">
        <f t="shared" si="5"/>
        <v>260400000</v>
      </c>
      <c r="H18" s="6">
        <f t="shared" si="6"/>
        <v>-8400000</v>
      </c>
      <c r="I18" s="11">
        <f t="shared" si="7"/>
        <v>-0.03333333333333333</v>
      </c>
    </row>
    <row r="19" spans="1:9" ht="12.75">
      <c r="A19" s="11">
        <v>0.8</v>
      </c>
      <c r="B19" s="4">
        <f t="shared" si="0"/>
        <v>3200000</v>
      </c>
      <c r="C19" s="15">
        <f t="shared" si="1"/>
        <v>288000000</v>
      </c>
      <c r="D19" s="16">
        <f t="shared" si="2"/>
        <v>70000000</v>
      </c>
      <c r="E19" s="10">
        <f t="shared" si="3"/>
        <v>89600000</v>
      </c>
      <c r="F19" s="10">
        <f t="shared" si="4"/>
        <v>128000000</v>
      </c>
      <c r="G19" s="14">
        <f t="shared" si="5"/>
        <v>287600000</v>
      </c>
      <c r="H19" s="6">
        <f t="shared" si="6"/>
        <v>400000</v>
      </c>
      <c r="I19" s="11">
        <f t="shared" si="7"/>
        <v>0.001388888888888889</v>
      </c>
    </row>
    <row r="20" spans="1:9" ht="12.75">
      <c r="A20" s="11">
        <v>0.9</v>
      </c>
      <c r="B20" s="4">
        <f t="shared" si="0"/>
        <v>3600000</v>
      </c>
      <c r="C20" s="15">
        <f t="shared" si="1"/>
        <v>324000000</v>
      </c>
      <c r="D20" s="16">
        <f t="shared" si="2"/>
        <v>70000000</v>
      </c>
      <c r="E20" s="10">
        <f t="shared" si="3"/>
        <v>100800000</v>
      </c>
      <c r="F20" s="10">
        <f t="shared" si="4"/>
        <v>144000000</v>
      </c>
      <c r="G20" s="14">
        <f t="shared" si="5"/>
        <v>314800000</v>
      </c>
      <c r="H20" s="6">
        <f t="shared" si="6"/>
        <v>9200000</v>
      </c>
      <c r="I20" s="11">
        <f t="shared" si="7"/>
        <v>0.028395061728395062</v>
      </c>
    </row>
    <row r="21" spans="1:9" ht="12.75">
      <c r="A21" s="11">
        <v>1</v>
      </c>
      <c r="B21" s="4">
        <f t="shared" si="0"/>
        <v>4000000</v>
      </c>
      <c r="C21" s="15">
        <f t="shared" si="1"/>
        <v>360000000</v>
      </c>
      <c r="D21" s="16">
        <f t="shared" si="2"/>
        <v>70000000</v>
      </c>
      <c r="E21" s="10">
        <f t="shared" si="3"/>
        <v>112000000</v>
      </c>
      <c r="F21" s="10">
        <f t="shared" si="4"/>
        <v>160000000</v>
      </c>
      <c r="G21" s="14">
        <f t="shared" si="5"/>
        <v>342000000</v>
      </c>
      <c r="H21" s="6">
        <f t="shared" si="6"/>
        <v>18000000</v>
      </c>
      <c r="I21" s="11">
        <f t="shared" si="7"/>
        <v>0.05</v>
      </c>
    </row>
    <row r="22" spans="1:9" ht="12.75">
      <c r="A22" s="11">
        <v>1.1</v>
      </c>
      <c r="B22" s="4">
        <f t="shared" si="0"/>
        <v>4400000</v>
      </c>
      <c r="C22" s="15">
        <f>($C$6*B22)-((($C$6*B22)-$C$21)*$D$6)</f>
        <v>387720000</v>
      </c>
      <c r="D22" s="16">
        <f t="shared" si="2"/>
        <v>70000000</v>
      </c>
      <c r="E22" s="10">
        <f>(B22*$E$6)+(((B22*$E$6)-$E$21)*$G$6)</f>
        <v>124768000</v>
      </c>
      <c r="F22" s="10">
        <f>B22*$F$6+(((B22*$F$6)-$F$21)*$H$6)</f>
        <v>178880000</v>
      </c>
      <c r="G22" s="14">
        <f t="shared" si="5"/>
        <v>373648000</v>
      </c>
      <c r="H22" s="6">
        <f t="shared" si="6"/>
        <v>14072000</v>
      </c>
      <c r="I22" s="11">
        <f t="shared" si="7"/>
        <v>0.03629423295161457</v>
      </c>
    </row>
    <row r="23" spans="1:9" ht="12.75">
      <c r="A23" s="11">
        <v>1.2</v>
      </c>
      <c r="B23" s="4">
        <f t="shared" si="0"/>
        <v>4800000</v>
      </c>
      <c r="C23" s="15">
        <f>($C$6*B23)-((($C$6*B23)-$C$21)*$D$6)</f>
        <v>415440000</v>
      </c>
      <c r="D23" s="16">
        <f t="shared" si="2"/>
        <v>70000000</v>
      </c>
      <c r="E23" s="10">
        <f>(B23*$E$6)+(((B23*$E$6)-$E$21)*$G$6)</f>
        <v>137536000</v>
      </c>
      <c r="F23" s="10">
        <f>B23*$F$6+(((B23*$F$6)-$F$21)*$H$6)</f>
        <v>197760000</v>
      </c>
      <c r="G23" s="14">
        <f t="shared" si="5"/>
        <v>405296000</v>
      </c>
      <c r="H23" s="6">
        <f t="shared" si="6"/>
        <v>10144000</v>
      </c>
      <c r="I23" s="11">
        <f t="shared" si="7"/>
        <v>0.024417485076063932</v>
      </c>
    </row>
    <row r="24" spans="1:9" ht="12.75">
      <c r="A24" s="11">
        <v>1.3</v>
      </c>
      <c r="B24" s="4">
        <f t="shared" si="0"/>
        <v>5200000</v>
      </c>
      <c r="C24" s="15">
        <f aca="true" t="shared" si="8" ref="C24:C30">($C$6*B24)-((($C$6*B24)-$C$21)*$D$6)</f>
        <v>443160000</v>
      </c>
      <c r="D24" s="16">
        <f t="shared" si="2"/>
        <v>70000000</v>
      </c>
      <c r="E24" s="10">
        <f>(B24*$E$6)+(((B24*$E$6)-$E$21)*$G$6)</f>
        <v>150304000</v>
      </c>
      <c r="F24" s="10">
        <f aca="true" t="shared" si="9" ref="F24:F30">B24*$F$6+(((B24*$F$6)-$F$21)*$H$6)</f>
        <v>216640000</v>
      </c>
      <c r="G24" s="14">
        <f t="shared" si="5"/>
        <v>436944000</v>
      </c>
      <c r="H24" s="6">
        <f t="shared" si="6"/>
        <v>6216000</v>
      </c>
      <c r="I24" s="11">
        <f t="shared" si="7"/>
        <v>0.014026536691037097</v>
      </c>
    </row>
    <row r="25" spans="1:9" ht="12.75">
      <c r="A25" s="11">
        <v>1.4</v>
      </c>
      <c r="B25" s="4">
        <f t="shared" si="0"/>
        <v>5600000</v>
      </c>
      <c r="C25" s="15">
        <f t="shared" si="8"/>
        <v>470880000</v>
      </c>
      <c r="D25" s="16">
        <f t="shared" si="2"/>
        <v>70000000</v>
      </c>
      <c r="E25" s="10">
        <f aca="true" t="shared" si="10" ref="E25:E30">(B25*$E$6)+(((B25*$E$6)-$E$21)*$G$6)</f>
        <v>163072000</v>
      </c>
      <c r="F25" s="10">
        <f t="shared" si="9"/>
        <v>235520000</v>
      </c>
      <c r="G25" s="14">
        <f t="shared" si="5"/>
        <v>468592000</v>
      </c>
      <c r="H25" s="6">
        <f t="shared" si="6"/>
        <v>2288000</v>
      </c>
      <c r="I25" s="11">
        <f t="shared" si="7"/>
        <v>0.004858987427794767</v>
      </c>
    </row>
    <row r="26" spans="1:9" ht="12.75">
      <c r="A26" s="11">
        <v>1.5</v>
      </c>
      <c r="B26" s="4">
        <f t="shared" si="0"/>
        <v>6000000</v>
      </c>
      <c r="C26" s="15">
        <f t="shared" si="8"/>
        <v>498600000</v>
      </c>
      <c r="D26" s="16">
        <f t="shared" si="2"/>
        <v>70000000</v>
      </c>
      <c r="E26" s="10">
        <f t="shared" si="10"/>
        <v>175840000</v>
      </c>
      <c r="F26" s="10">
        <f t="shared" si="9"/>
        <v>254400000</v>
      </c>
      <c r="G26" s="14">
        <f t="shared" si="5"/>
        <v>500240000</v>
      </c>
      <c r="H26" s="6">
        <f t="shared" si="6"/>
        <v>-1640000</v>
      </c>
      <c r="I26" s="11">
        <f t="shared" si="7"/>
        <v>-0.0032892097874047334</v>
      </c>
    </row>
    <row r="27" spans="1:9" ht="12.75">
      <c r="A27" s="11">
        <v>1.6</v>
      </c>
      <c r="B27" s="4">
        <f t="shared" si="0"/>
        <v>6400000</v>
      </c>
      <c r="C27" s="15">
        <f t="shared" si="8"/>
        <v>526320000</v>
      </c>
      <c r="D27" s="16">
        <f t="shared" si="2"/>
        <v>70000000</v>
      </c>
      <c r="E27" s="10">
        <f t="shared" si="10"/>
        <v>188608000</v>
      </c>
      <c r="F27" s="10">
        <f t="shared" si="9"/>
        <v>273280000</v>
      </c>
      <c r="G27" s="14">
        <f t="shared" si="5"/>
        <v>531888000</v>
      </c>
      <c r="H27" s="6">
        <f t="shared" si="6"/>
        <v>-5568000</v>
      </c>
      <c r="I27" s="11">
        <f t="shared" si="7"/>
        <v>-0.010579115367077063</v>
      </c>
    </row>
    <row r="28" spans="1:9" ht="12.75">
      <c r="A28" s="11">
        <v>1.7</v>
      </c>
      <c r="B28" s="4">
        <f t="shared" si="0"/>
        <v>6800000</v>
      </c>
      <c r="C28" s="15">
        <f t="shared" si="8"/>
        <v>554040000</v>
      </c>
      <c r="D28" s="16">
        <f t="shared" si="2"/>
        <v>70000000</v>
      </c>
      <c r="E28" s="10">
        <f t="shared" si="10"/>
        <v>201376000</v>
      </c>
      <c r="F28" s="10">
        <f t="shared" si="9"/>
        <v>292160000</v>
      </c>
      <c r="G28" s="14">
        <f t="shared" si="5"/>
        <v>563536000</v>
      </c>
      <c r="H28" s="6">
        <f t="shared" si="6"/>
        <v>-9496000</v>
      </c>
      <c r="I28" s="11">
        <f t="shared" si="7"/>
        <v>-0.01713955671070681</v>
      </c>
    </row>
    <row r="29" spans="1:9" ht="12.75">
      <c r="A29" s="11">
        <v>1.8</v>
      </c>
      <c r="B29" s="4">
        <f t="shared" si="0"/>
        <v>7200000</v>
      </c>
      <c r="C29" s="15">
        <f t="shared" si="8"/>
        <v>581760000</v>
      </c>
      <c r="D29" s="16">
        <f t="shared" si="2"/>
        <v>70000000</v>
      </c>
      <c r="E29" s="10">
        <f t="shared" si="10"/>
        <v>214144000</v>
      </c>
      <c r="F29" s="10">
        <f t="shared" si="9"/>
        <v>311040000</v>
      </c>
      <c r="G29" s="14">
        <f t="shared" si="5"/>
        <v>595184000</v>
      </c>
      <c r="H29" s="6">
        <f t="shared" si="6"/>
        <v>-13424000</v>
      </c>
      <c r="I29" s="11">
        <f t="shared" si="7"/>
        <v>-0.023074807480748076</v>
      </c>
    </row>
    <row r="30" spans="1:9" ht="12.75">
      <c r="A30" s="11">
        <v>1.9</v>
      </c>
      <c r="B30" s="4">
        <f t="shared" si="0"/>
        <v>7600000</v>
      </c>
      <c r="C30" s="15">
        <f t="shared" si="8"/>
        <v>609480000</v>
      </c>
      <c r="D30" s="16">
        <f t="shared" si="2"/>
        <v>70000000</v>
      </c>
      <c r="E30" s="10">
        <f t="shared" si="10"/>
        <v>226912000</v>
      </c>
      <c r="F30" s="10">
        <f t="shared" si="9"/>
        <v>329920000</v>
      </c>
      <c r="G30" s="14">
        <f t="shared" si="5"/>
        <v>626832000</v>
      </c>
      <c r="H30" s="6">
        <f t="shared" si="6"/>
        <v>-17352000</v>
      </c>
      <c r="I30" s="11">
        <f t="shared" si="7"/>
        <v>-0.028470171293561726</v>
      </c>
    </row>
    <row r="31" ht="12.75">
      <c r="A31" s="8"/>
    </row>
  </sheetData>
  <sheetProtection sheet="1" objects="1" scenarios="1"/>
  <mergeCells count="5">
    <mergeCell ref="A1:I1"/>
    <mergeCell ref="A2:I2"/>
    <mergeCell ref="A3:H3"/>
    <mergeCell ref="A8:H8"/>
    <mergeCell ref="A9:H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Corporate Training 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2002-02-26T05:39:26Z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