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1640" windowHeight="8445"/>
  </bookViews>
  <sheets>
    <sheet name="Compare to Sun" sheetId="3" r:id="rId1"/>
    <sheet name="H-R diagram" sheetId="1" r:id="rId2"/>
  </sheets>
  <calcPr calcId="145621"/>
</workbook>
</file>

<file path=xl/calcChain.xml><?xml version="1.0" encoding="utf-8"?>
<calcChain xmlns="http://schemas.openxmlformats.org/spreadsheetml/2006/main">
  <c r="K22" i="1" l="1"/>
  <c r="D5" i="1"/>
  <c r="I5" i="1"/>
  <c r="J58" i="1"/>
  <c r="J57" i="1"/>
  <c r="K21" i="1"/>
  <c r="D27" i="1"/>
  <c r="D26" i="1"/>
  <c r="K18" i="1"/>
  <c r="C25" i="1"/>
  <c r="I6" i="1"/>
  <c r="D6" i="1"/>
  <c r="J23" i="1"/>
  <c r="C23" i="1"/>
  <c r="B20" i="1"/>
  <c r="B8" i="1"/>
  <c r="J55" i="1"/>
  <c r="J38" i="1"/>
  <c r="J52" i="1"/>
  <c r="J44" i="1"/>
  <c r="J45" i="1"/>
  <c r="J46" i="1"/>
  <c r="J47" i="1"/>
  <c r="J43" i="1"/>
  <c r="J51" i="1"/>
  <c r="J36" i="1"/>
  <c r="J37" i="1"/>
  <c r="J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35" i="1"/>
</calcChain>
</file>

<file path=xl/sharedStrings.xml><?xml version="1.0" encoding="utf-8"?>
<sst xmlns="http://schemas.openxmlformats.org/spreadsheetml/2006/main" count="88" uniqueCount="78">
  <si>
    <t>Star</t>
  </si>
  <si>
    <t>Magnitude</t>
  </si>
  <si>
    <t>Bellatrax</t>
  </si>
  <si>
    <t>Capella</t>
  </si>
  <si>
    <t>Regulus</t>
  </si>
  <si>
    <t>Pollux</t>
  </si>
  <si>
    <t>Spica</t>
  </si>
  <si>
    <t>Arcturus</t>
  </si>
  <si>
    <t>Aldebaran</t>
  </si>
  <si>
    <t>Achernar</t>
  </si>
  <si>
    <t>Vega</t>
  </si>
  <si>
    <t>Rigel</t>
  </si>
  <si>
    <t>Castor</t>
  </si>
  <si>
    <t>Deneb</t>
  </si>
  <si>
    <t>Canopus</t>
  </si>
  <si>
    <t>Antares</t>
  </si>
  <si>
    <t>Formalhaut</t>
  </si>
  <si>
    <t>Betelgeuse</t>
  </si>
  <si>
    <t>Altair</t>
  </si>
  <si>
    <t>Sun</t>
  </si>
  <si>
    <t>Beta Centauri</t>
  </si>
  <si>
    <t>Beta Tauri</t>
  </si>
  <si>
    <t>Beta Crucis</t>
  </si>
  <si>
    <t>Alpha Crucis</t>
  </si>
  <si>
    <t>Beta Carinae</t>
  </si>
  <si>
    <t>Sirius A</t>
  </si>
  <si>
    <t>Procyon A</t>
  </si>
  <si>
    <t>Tau Ceti</t>
  </si>
  <si>
    <t>Epsilon Eridani</t>
  </si>
  <si>
    <t>Epsilon Indi</t>
  </si>
  <si>
    <t>Cygni A</t>
  </si>
  <si>
    <t>Cygni B</t>
  </si>
  <si>
    <t>Kapteyn's Star</t>
  </si>
  <si>
    <t>Lacaille 8760</t>
  </si>
  <si>
    <t>Lacaille 21185</t>
  </si>
  <si>
    <t>Bernard's Star</t>
  </si>
  <si>
    <t>Ross 614A</t>
  </si>
  <si>
    <t>Kruger 60B</t>
  </si>
  <si>
    <t>Ross 248</t>
  </si>
  <si>
    <t>Alpha Centauri A</t>
  </si>
  <si>
    <t>Alpha Centauri B</t>
  </si>
  <si>
    <t>Sirius B</t>
  </si>
  <si>
    <t>Procyon B</t>
  </si>
  <si>
    <t>Main sequence stars</t>
  </si>
  <si>
    <t>Giant stars</t>
  </si>
  <si>
    <t>Super Giant</t>
  </si>
  <si>
    <t>White Dwarfs</t>
  </si>
  <si>
    <t>Hertzsprung-Russell Diagram</t>
  </si>
  <si>
    <t>Plot the following stars</t>
  </si>
  <si>
    <t>Temperature</t>
  </si>
  <si>
    <t>Effective Temperature (K)</t>
  </si>
  <si>
    <t>Main sequence lifespan (yrs)</t>
  </si>
  <si>
    <t>habitable</t>
  </si>
  <si>
    <t>zone</t>
  </si>
  <si>
    <t>1.   What happens to luminosity?</t>
  </si>
  <si>
    <t>2.   What happens to temperature?</t>
  </si>
  <si>
    <t>3.   What happens to radius?</t>
  </si>
  <si>
    <t>4.   What happens to lifespan?</t>
  </si>
  <si>
    <t>As the mass of a star increases:</t>
  </si>
  <si>
    <t>5.  What happens to color?</t>
  </si>
  <si>
    <t>COMPARISION OF A  STAR TO THE SUN</t>
  </si>
  <si>
    <r>
      <t>Mass/</t>
    </r>
    <r>
      <rPr>
        <b/>
        <i/>
        <sz val="11"/>
        <color theme="0"/>
        <rFont val="Cambria"/>
        <family val="1"/>
      </rPr>
      <t>M</t>
    </r>
    <r>
      <rPr>
        <b/>
        <vertAlign val="subscript"/>
        <sz val="11"/>
        <color theme="0"/>
        <rFont val="Cambria"/>
        <family val="1"/>
      </rPr>
      <t>Sun</t>
    </r>
  </si>
  <si>
    <r>
      <t>Luminosity/</t>
    </r>
    <r>
      <rPr>
        <b/>
        <i/>
        <sz val="11"/>
        <color theme="0"/>
        <rFont val="Cambria"/>
        <family val="1"/>
      </rPr>
      <t>L</t>
    </r>
    <r>
      <rPr>
        <b/>
        <vertAlign val="subscript"/>
        <sz val="11"/>
        <color theme="0"/>
        <rFont val="Cambria"/>
        <family val="1"/>
      </rPr>
      <t>Sun</t>
    </r>
  </si>
  <si>
    <r>
      <t>Radius/</t>
    </r>
    <r>
      <rPr>
        <b/>
        <i/>
        <sz val="11"/>
        <color theme="0"/>
        <rFont val="Cambria"/>
        <family val="1"/>
      </rPr>
      <t>R</t>
    </r>
    <r>
      <rPr>
        <b/>
        <vertAlign val="subscript"/>
        <sz val="11"/>
        <color theme="0"/>
        <rFont val="Cambria"/>
        <family val="1"/>
      </rPr>
      <t>Sun</t>
    </r>
  </si>
  <si>
    <r>
      <t>3x10</t>
    </r>
    <r>
      <rPr>
        <b/>
        <vertAlign val="superscript"/>
        <sz val="10"/>
        <color indexed="63"/>
        <rFont val="Cambria"/>
        <family val="1"/>
      </rPr>
      <t>-3</t>
    </r>
  </si>
  <si>
    <r>
      <t>2×10</t>
    </r>
    <r>
      <rPr>
        <b/>
        <vertAlign val="superscript"/>
        <sz val="10"/>
        <color indexed="63"/>
        <rFont val="Cambria"/>
        <family val="1"/>
      </rPr>
      <t>12</t>
    </r>
  </si>
  <si>
    <r>
      <t>2×10</t>
    </r>
    <r>
      <rPr>
        <b/>
        <vertAlign val="superscript"/>
        <sz val="10"/>
        <color indexed="63"/>
        <rFont val="Cambria"/>
        <family val="1"/>
      </rPr>
      <t>11</t>
    </r>
  </si>
  <si>
    <r>
      <t>3×10</t>
    </r>
    <r>
      <rPr>
        <b/>
        <vertAlign val="superscript"/>
        <sz val="10"/>
        <color indexed="63"/>
        <rFont val="Cambria"/>
        <family val="1"/>
      </rPr>
      <t>10</t>
    </r>
  </si>
  <si>
    <r>
      <t>1×10</t>
    </r>
    <r>
      <rPr>
        <b/>
        <vertAlign val="superscript"/>
        <sz val="10"/>
        <color indexed="63"/>
        <rFont val="Cambria"/>
        <family val="1"/>
      </rPr>
      <t>10</t>
    </r>
  </si>
  <si>
    <r>
      <t>2×10</t>
    </r>
    <r>
      <rPr>
        <b/>
        <vertAlign val="superscript"/>
        <sz val="10"/>
        <color indexed="63"/>
        <rFont val="Cambria"/>
        <family val="1"/>
      </rPr>
      <t>9</t>
    </r>
  </si>
  <si>
    <r>
      <t>2×10</t>
    </r>
    <r>
      <rPr>
        <b/>
        <vertAlign val="superscript"/>
        <sz val="10"/>
        <color indexed="63"/>
        <rFont val="Cambria"/>
        <family val="1"/>
      </rPr>
      <t>8</t>
    </r>
  </si>
  <si>
    <r>
      <t>7×10</t>
    </r>
    <r>
      <rPr>
        <b/>
        <vertAlign val="superscript"/>
        <sz val="10"/>
        <color indexed="63"/>
        <rFont val="Cambria"/>
        <family val="1"/>
      </rPr>
      <t>7</t>
    </r>
  </si>
  <si>
    <r>
      <t>2×10</t>
    </r>
    <r>
      <rPr>
        <b/>
        <vertAlign val="superscript"/>
        <sz val="10"/>
        <color indexed="63"/>
        <rFont val="Cambria"/>
        <family val="1"/>
      </rPr>
      <t>7</t>
    </r>
  </si>
  <si>
    <r>
      <t>1×10</t>
    </r>
    <r>
      <rPr>
        <b/>
        <vertAlign val="superscript"/>
        <sz val="10"/>
        <color indexed="63"/>
        <rFont val="Cambria"/>
        <family val="1"/>
      </rPr>
      <t>7</t>
    </r>
  </si>
  <si>
    <r>
      <t>7×10</t>
    </r>
    <r>
      <rPr>
        <b/>
        <vertAlign val="superscript"/>
        <sz val="10"/>
        <color indexed="63"/>
        <rFont val="Cambria"/>
        <family val="1"/>
      </rPr>
      <t>6</t>
    </r>
  </si>
  <si>
    <r>
      <t>3.4×10</t>
    </r>
    <r>
      <rPr>
        <b/>
        <vertAlign val="superscript"/>
        <sz val="10"/>
        <color indexed="63"/>
        <rFont val="Cambria"/>
        <family val="1"/>
      </rPr>
      <t>6</t>
    </r>
  </si>
  <si>
    <t>QUESTIONS TO PONDER</t>
  </si>
  <si>
    <t>OUR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</si>
</sst>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Comic Sans MS"/>
    </font>
    <font>
      <sz val="8"/>
      <name val="Comic Sans MS"/>
      <family val="4"/>
    </font>
    <font>
      <u/>
      <sz val="10"/>
      <color indexed="12"/>
      <name val="Comic Sans MS"/>
      <family val="4"/>
    </font>
    <font>
      <sz val="10"/>
      <name val="Comic Sans MS"/>
      <family val="4"/>
    </font>
    <font>
      <u/>
      <sz val="10"/>
      <color indexed="12"/>
      <name val="Comic Sans MS"/>
      <family val="4"/>
    </font>
    <font>
      <sz val="10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2"/>
      <color indexed="10"/>
      <name val="Candara"/>
      <family val="2"/>
    </font>
    <font>
      <sz val="10"/>
      <color theme="6" tint="-0.499984740745262"/>
      <name val="Candara"/>
      <family val="2"/>
    </font>
    <font>
      <b/>
      <sz val="12"/>
      <color theme="0"/>
      <name val="Candara"/>
      <family val="2"/>
    </font>
    <font>
      <b/>
      <sz val="10"/>
      <color indexed="20"/>
      <name val="Century Gothic"/>
      <family val="2"/>
    </font>
    <font>
      <b/>
      <sz val="10"/>
      <name val="Century Gothic"/>
      <family val="2"/>
    </font>
    <font>
      <b/>
      <u/>
      <sz val="10"/>
      <color indexed="12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53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52"/>
      <name val="Century Gothic"/>
      <family val="2"/>
    </font>
    <font>
      <b/>
      <sz val="10"/>
      <color theme="5" tint="-0.249977111117893"/>
      <name val="Century Gothic"/>
      <family val="2"/>
    </font>
    <font>
      <b/>
      <sz val="10"/>
      <color rgb="FF00B0F0"/>
      <name val="Century Gothic"/>
      <family val="2"/>
    </font>
    <font>
      <sz val="11"/>
      <name val="Candara"/>
      <family val="2"/>
    </font>
    <font>
      <b/>
      <sz val="14"/>
      <color indexed="17"/>
      <name val="Candara"/>
      <family val="2"/>
    </font>
    <font>
      <b/>
      <sz val="12"/>
      <color theme="5" tint="-0.499984740745262"/>
      <name val="Candara"/>
      <family val="2"/>
    </font>
    <font>
      <b/>
      <sz val="12"/>
      <color theme="6"/>
      <name val="Candara"/>
      <family val="2"/>
    </font>
    <font>
      <b/>
      <sz val="14"/>
      <color indexed="53"/>
      <name val="Candara"/>
      <family val="2"/>
    </font>
    <font>
      <sz val="14"/>
      <color theme="5" tint="-0.499984740745262"/>
      <name val="Candara"/>
      <family val="2"/>
    </font>
    <font>
      <b/>
      <sz val="22"/>
      <color theme="8" tint="0.79998168889431442"/>
      <name val="Candara"/>
      <family val="2"/>
    </font>
    <font>
      <sz val="8"/>
      <color rgb="FF000000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20"/>
      <name val="Cambria"/>
      <family val="1"/>
    </font>
    <font>
      <sz val="10"/>
      <color indexed="12"/>
      <name val="Cambria"/>
      <family val="1"/>
    </font>
    <font>
      <b/>
      <sz val="20"/>
      <color theme="5" tint="0.59999389629810485"/>
      <name val="Cambria"/>
      <family val="1"/>
    </font>
    <font>
      <b/>
      <sz val="11"/>
      <color theme="0"/>
      <name val="Cambria"/>
      <family val="1"/>
    </font>
    <font>
      <b/>
      <i/>
      <sz val="11"/>
      <color theme="0"/>
      <name val="Cambria"/>
      <family val="1"/>
    </font>
    <font>
      <b/>
      <vertAlign val="subscript"/>
      <sz val="11"/>
      <color theme="0"/>
      <name val="Cambria"/>
      <family val="1"/>
    </font>
    <font>
      <b/>
      <sz val="10"/>
      <color indexed="63"/>
      <name val="Cambria"/>
      <family val="1"/>
    </font>
    <font>
      <b/>
      <vertAlign val="superscript"/>
      <sz val="10"/>
      <color indexed="63"/>
      <name val="Cambria"/>
      <family val="1"/>
    </font>
    <font>
      <sz val="11"/>
      <color theme="6" tint="-0.499984740745262"/>
      <name val="Cambria"/>
      <family val="1"/>
    </font>
    <font>
      <sz val="11"/>
      <color theme="6" tint="-0.499984740745262"/>
      <name val="Comic Sans MS"/>
      <family val="4"/>
    </font>
    <font>
      <sz val="11"/>
      <color theme="0"/>
      <name val="Cambria"/>
      <family val="1"/>
    </font>
    <font>
      <b/>
      <sz val="10"/>
      <color theme="5" tint="-0.249977111117893"/>
      <name val="Cambria"/>
      <family val="1"/>
    </font>
    <font>
      <sz val="16"/>
      <color indexed="16"/>
      <name val="Cambria"/>
      <family val="1"/>
      <scheme val="major"/>
    </font>
    <font>
      <sz val="10"/>
      <name val="Cambria"/>
      <family val="1"/>
      <scheme val="major"/>
    </font>
    <font>
      <sz val="12"/>
      <color indexed="17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4" borderId="0" xfId="0" applyFont="1" applyFill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3" fillId="0" borderId="0" xfId="1" applyFont="1" applyAlignment="1" applyProtection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5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20" fillId="6" borderId="0" xfId="0" applyFont="1" applyFill="1"/>
    <xf numFmtId="0" fontId="24" fillId="0" borderId="2" xfId="0" applyFont="1" applyBorder="1"/>
    <xf numFmtId="0" fontId="25" fillId="0" borderId="3" xfId="0" applyFont="1" applyBorder="1"/>
    <xf numFmtId="0" fontId="25" fillId="0" borderId="4" xfId="0" applyFont="1" applyBorder="1"/>
    <xf numFmtId="0" fontId="26" fillId="7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1" fillId="0" borderId="0" xfId="0" applyFont="1"/>
    <xf numFmtId="0" fontId="32" fillId="7" borderId="0" xfId="0" applyFont="1" applyFill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wrapText="1"/>
    </xf>
    <xf numFmtId="11" fontId="36" fillId="2" borderId="1" xfId="0" applyNumberFormat="1" applyFont="1" applyFill="1" applyBorder="1" applyAlignment="1">
      <alignment horizontal="center" wrapText="1"/>
    </xf>
    <xf numFmtId="3" fontId="36" fillId="2" borderId="1" xfId="0" applyNumberFormat="1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wrapText="1"/>
    </xf>
    <xf numFmtId="3" fontId="36" fillId="3" borderId="1" xfId="0" applyNumberFormat="1" applyFont="1" applyFill="1" applyBorder="1" applyAlignment="1">
      <alignment horizontal="center" wrapText="1"/>
    </xf>
    <xf numFmtId="0" fontId="38" fillId="0" borderId="8" xfId="0" applyFont="1" applyBorder="1" applyAlignment="1">
      <alignment horizontal="left"/>
    </xf>
    <xf numFmtId="0" fontId="38" fillId="0" borderId="0" xfId="0" applyFont="1" applyBorder="1"/>
    <xf numFmtId="0" fontId="38" fillId="0" borderId="9" xfId="0" applyFont="1" applyBorder="1"/>
    <xf numFmtId="0" fontId="39" fillId="0" borderId="0" xfId="0" applyFont="1" applyBorder="1"/>
    <xf numFmtId="0" fontId="39" fillId="0" borderId="9" xfId="0" applyFont="1" applyBorder="1"/>
    <xf numFmtId="0" fontId="38" fillId="0" borderId="10" xfId="0" applyFont="1" applyBorder="1"/>
    <xf numFmtId="0" fontId="38" fillId="0" borderId="11" xfId="0" applyFont="1" applyBorder="1"/>
    <xf numFmtId="0" fontId="38" fillId="0" borderId="12" xfId="0" applyFont="1" applyBorder="1"/>
    <xf numFmtId="0" fontId="40" fillId="9" borderId="0" xfId="0" applyFont="1" applyFill="1" applyBorder="1"/>
    <xf numFmtId="0" fontId="40" fillId="9" borderId="9" xfId="0" applyFont="1" applyFill="1" applyBorder="1"/>
    <xf numFmtId="0" fontId="33" fillId="7" borderId="5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40" fillId="9" borderId="8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right"/>
    </xf>
    <xf numFmtId="0" fontId="3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/>
    <xf numFmtId="0" fontId="4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CBD9A"/>
      <color rgb="FFFA88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38557993729"/>
          <c:y val="8.0000208333875875E-2"/>
          <c:w val="0.76489028213166144"/>
          <c:h val="0.733335243060528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10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11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</c:dPt>
          <c:dPt>
            <c:idx val="14"/>
            <c:marker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7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dPt>
            <c:idx val="18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bubble3D val="0"/>
          </c:dPt>
          <c:xVal>
            <c:numRef>
              <c:f>'H-R diagram'!$C$35:$C$64</c:f>
              <c:numCache>
                <c:formatCode>General</c:formatCode>
                <c:ptCount val="30"/>
                <c:pt idx="0">
                  <c:v>18000</c:v>
                </c:pt>
                <c:pt idx="1">
                  <c:v>12000</c:v>
                </c:pt>
                <c:pt idx="2">
                  <c:v>19500</c:v>
                </c:pt>
                <c:pt idx="3">
                  <c:v>21000</c:v>
                </c:pt>
                <c:pt idx="4">
                  <c:v>16500</c:v>
                </c:pt>
                <c:pt idx="5">
                  <c:v>12000</c:v>
                </c:pt>
                <c:pt idx="6">
                  <c:v>21000</c:v>
                </c:pt>
                <c:pt idx="7">
                  <c:v>19500</c:v>
                </c:pt>
                <c:pt idx="8">
                  <c:v>9750</c:v>
                </c:pt>
                <c:pt idx="9">
                  <c:v>9250</c:v>
                </c:pt>
                <c:pt idx="10">
                  <c:v>9750</c:v>
                </c:pt>
                <c:pt idx="11">
                  <c:v>9250</c:v>
                </c:pt>
                <c:pt idx="12">
                  <c:v>8500</c:v>
                </c:pt>
                <c:pt idx="13">
                  <c:v>7750</c:v>
                </c:pt>
                <c:pt idx="14">
                  <c:v>6500</c:v>
                </c:pt>
                <c:pt idx="15">
                  <c:v>5750</c:v>
                </c:pt>
                <c:pt idx="16">
                  <c:v>5750</c:v>
                </c:pt>
                <c:pt idx="17">
                  <c:v>4750</c:v>
                </c:pt>
                <c:pt idx="18">
                  <c:v>4500</c:v>
                </c:pt>
                <c:pt idx="19">
                  <c:v>4250</c:v>
                </c:pt>
                <c:pt idx="20">
                  <c:v>3800</c:v>
                </c:pt>
                <c:pt idx="21">
                  <c:v>3700</c:v>
                </c:pt>
                <c:pt idx="22">
                  <c:v>3900</c:v>
                </c:pt>
                <c:pt idx="23">
                  <c:v>3400</c:v>
                </c:pt>
                <c:pt idx="24">
                  <c:v>3200</c:v>
                </c:pt>
                <c:pt idx="25">
                  <c:v>3000</c:v>
                </c:pt>
                <c:pt idx="26">
                  <c:v>2600</c:v>
                </c:pt>
                <c:pt idx="27">
                  <c:v>2500</c:v>
                </c:pt>
                <c:pt idx="28">
                  <c:v>2500</c:v>
                </c:pt>
                <c:pt idx="29">
                  <c:v>2500</c:v>
                </c:pt>
              </c:numCache>
            </c:numRef>
          </c:xVal>
          <c:yVal>
            <c:numRef>
              <c:f>'H-R diagram'!$E$35:$E$64</c:f>
              <c:numCache>
                <c:formatCode>General</c:formatCode>
                <c:ptCount val="30"/>
                <c:pt idx="0">
                  <c:v>-2</c:v>
                </c:pt>
                <c:pt idx="1">
                  <c:v>-0.6</c:v>
                </c:pt>
                <c:pt idx="2">
                  <c:v>-2</c:v>
                </c:pt>
                <c:pt idx="3">
                  <c:v>-3</c:v>
                </c:pt>
                <c:pt idx="4">
                  <c:v>-3</c:v>
                </c:pt>
                <c:pt idx="5">
                  <c:v>-2</c:v>
                </c:pt>
                <c:pt idx="6">
                  <c:v>-4.5999999999999996</c:v>
                </c:pt>
                <c:pt idx="7">
                  <c:v>-4</c:v>
                </c:pt>
                <c:pt idx="8">
                  <c:v>0.5</c:v>
                </c:pt>
                <c:pt idx="9">
                  <c:v>0.9</c:v>
                </c:pt>
                <c:pt idx="10">
                  <c:v>-0.4</c:v>
                </c:pt>
                <c:pt idx="11">
                  <c:v>1.5</c:v>
                </c:pt>
                <c:pt idx="12">
                  <c:v>2</c:v>
                </c:pt>
                <c:pt idx="13">
                  <c:v>2.2000000000000002</c:v>
                </c:pt>
                <c:pt idx="14">
                  <c:v>2.6</c:v>
                </c:pt>
                <c:pt idx="15">
                  <c:v>4.4000000000000004</c:v>
                </c:pt>
                <c:pt idx="16">
                  <c:v>4.9000000000000004</c:v>
                </c:pt>
                <c:pt idx="17">
                  <c:v>5.7</c:v>
                </c:pt>
                <c:pt idx="18">
                  <c:v>6.1</c:v>
                </c:pt>
                <c:pt idx="19">
                  <c:v>7</c:v>
                </c:pt>
                <c:pt idx="20">
                  <c:v>7.5</c:v>
                </c:pt>
                <c:pt idx="21">
                  <c:v>8</c:v>
                </c:pt>
                <c:pt idx="22">
                  <c:v>5.8</c:v>
                </c:pt>
                <c:pt idx="23">
                  <c:v>11.2</c:v>
                </c:pt>
                <c:pt idx="24">
                  <c:v>8.8000000000000007</c:v>
                </c:pt>
                <c:pt idx="25">
                  <c:v>10.5</c:v>
                </c:pt>
                <c:pt idx="26">
                  <c:v>13.2</c:v>
                </c:pt>
                <c:pt idx="27">
                  <c:v>13.3</c:v>
                </c:pt>
                <c:pt idx="28">
                  <c:v>13.4</c:v>
                </c:pt>
                <c:pt idx="29">
                  <c:v>14.7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'H-R diagram'!$H$35:$H$38</c:f>
              <c:numCache>
                <c:formatCode>General</c:formatCode>
                <c:ptCount val="4"/>
                <c:pt idx="0">
                  <c:v>6000</c:v>
                </c:pt>
                <c:pt idx="1">
                  <c:v>4650</c:v>
                </c:pt>
                <c:pt idx="2">
                  <c:v>4500</c:v>
                </c:pt>
                <c:pt idx="3">
                  <c:v>3900</c:v>
                </c:pt>
              </c:numCache>
            </c:numRef>
          </c:xVal>
          <c:yVal>
            <c:numRef>
              <c:f>'H-R diagram'!$J$35:$J$38</c:f>
              <c:numCache>
                <c:formatCode>General</c:formatCode>
                <c:ptCount val="4"/>
                <c:pt idx="0">
                  <c:v>-0.6</c:v>
                </c:pt>
                <c:pt idx="1">
                  <c:v>0.8</c:v>
                </c:pt>
                <c:pt idx="2">
                  <c:v>-0.3</c:v>
                </c:pt>
                <c:pt idx="3">
                  <c:v>-0.2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Rigel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Deneb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Canopus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Antares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075169287224687E-2"/>
                  <c:y val="-5.6640304401492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Betelgeuse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FFFFFF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'H-R diagram'!$H$43:$H$47</c:f>
              <c:numCache>
                <c:formatCode>General</c:formatCode>
                <c:ptCount val="5"/>
                <c:pt idx="0">
                  <c:v>12250</c:v>
                </c:pt>
                <c:pt idx="1">
                  <c:v>9000</c:v>
                </c:pt>
                <c:pt idx="2">
                  <c:v>7100</c:v>
                </c:pt>
                <c:pt idx="3">
                  <c:v>3300</c:v>
                </c:pt>
                <c:pt idx="4">
                  <c:v>3200</c:v>
                </c:pt>
              </c:numCache>
            </c:numRef>
          </c:xVal>
          <c:yVal>
            <c:numRef>
              <c:f>'H-R diagram'!$J$43:$J$47</c:f>
              <c:numCache>
                <c:formatCode>General</c:formatCode>
                <c:ptCount val="5"/>
                <c:pt idx="0">
                  <c:v>-6.8</c:v>
                </c:pt>
                <c:pt idx="1">
                  <c:v>-6.9</c:v>
                </c:pt>
                <c:pt idx="2">
                  <c:v>-3.1</c:v>
                </c:pt>
                <c:pt idx="3">
                  <c:v>-4.5</c:v>
                </c:pt>
                <c:pt idx="4">
                  <c:v>-5.5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'H-R diagram'!$H$51:$H$52</c:f>
              <c:numCache>
                <c:formatCode>General</c:formatCode>
                <c:ptCount val="2"/>
                <c:pt idx="0">
                  <c:v>8100</c:v>
                </c:pt>
                <c:pt idx="1">
                  <c:v>6500</c:v>
                </c:pt>
              </c:numCache>
            </c:numRef>
          </c:xVal>
          <c:yVal>
            <c:numRef>
              <c:f>'H-R diagram'!$J$51:$J$52</c:f>
              <c:numCache>
                <c:formatCode>General</c:formatCode>
                <c:ptCount val="2"/>
                <c:pt idx="0">
                  <c:v>11.4</c:v>
                </c:pt>
                <c:pt idx="1">
                  <c:v>13.1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258098223615487E-2"/>
                  <c:y val="4.69318865447887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FF9900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'H-R diagram'!$H$55</c:f>
              <c:numCache>
                <c:formatCode>General</c:formatCode>
                <c:ptCount val="1"/>
                <c:pt idx="0">
                  <c:v>5750</c:v>
                </c:pt>
              </c:numCache>
            </c:numRef>
          </c:xVal>
          <c:yVal>
            <c:numRef>
              <c:f>'H-R diagram'!$J$55</c:f>
              <c:numCache>
                <c:formatCode>General</c:formatCode>
                <c:ptCount val="1"/>
                <c:pt idx="0">
                  <c:v>4.9000000000000004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080459770115539E-3"/>
                  <c:y val="-3.149984721603738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FF00"/>
                        </a:solidFill>
                        <a:latin typeface="Comic Sans MS"/>
                        <a:ea typeface="Comic Sans MS"/>
                        <a:cs typeface="Comic Sans MS"/>
                      </a:defRPr>
                    </a:pPr>
                    <a:r>
                      <a:rPr lang="en-US"/>
                      <a:t>too cold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237199582027138E-2"/>
                  <c:y val="-3.6335534716380846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FF00"/>
                        </a:solidFill>
                        <a:latin typeface="Comic Sans MS"/>
                        <a:ea typeface="Comic Sans MS"/>
                        <a:cs typeface="Comic Sans MS"/>
                      </a:defRPr>
                    </a:pPr>
                    <a:r>
                      <a:rPr lang="en-US"/>
                      <a:t>too hot
high UV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howLeaderLines val="0"/>
          </c:dLbls>
          <c:errBars>
            <c:errDir val="y"/>
            <c:errBarType val="minus"/>
            <c:errValType val="fixedVal"/>
            <c:noEndCap val="1"/>
            <c:val val="20"/>
            <c:spPr>
              <a:ln w="12700">
                <a:solidFill>
                  <a:srgbClr val="00FF00"/>
                </a:solidFill>
                <a:prstDash val="solid"/>
              </a:ln>
            </c:spPr>
          </c:errBars>
          <c:xVal>
            <c:numRef>
              <c:f>'H-R diagram'!$H$57:$H$58</c:f>
              <c:numCache>
                <c:formatCode>General</c:formatCode>
                <c:ptCount val="2"/>
                <c:pt idx="0">
                  <c:v>4500</c:v>
                </c:pt>
                <c:pt idx="1">
                  <c:v>7500</c:v>
                </c:pt>
              </c:numCache>
            </c:numRef>
          </c:xVal>
          <c:yVal>
            <c:numRef>
              <c:f>'H-R diagram'!$J$57:$J$58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9824"/>
        <c:axId val="127350400"/>
      </c:scatterChart>
      <c:valAx>
        <c:axId val="127349824"/>
        <c:scaling>
          <c:orientation val="maxMin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omic Sans MS"/>
                    <a:cs typeface="Comic Sans M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&lt;---Temperature---&gt;</a:t>
                </a:r>
              </a:p>
            </c:rich>
          </c:tx>
          <c:layout>
            <c:manualLayout>
              <c:xMode val="edge"/>
              <c:yMode val="edge"/>
              <c:x val="0.43782654127481713"/>
              <c:y val="0.88444668416447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27350400"/>
        <c:crosses val="max"/>
        <c:crossBetween val="midCat"/>
        <c:minorUnit val="2500"/>
      </c:valAx>
      <c:valAx>
        <c:axId val="127350400"/>
        <c:scaling>
          <c:orientation val="maxMin"/>
          <c:max val="2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Candara" panose="020E0502030303020204" pitchFamily="34" charset="0"/>
                    <a:ea typeface="Comic Sans MS"/>
                    <a:cs typeface="Comic Sans MS"/>
                  </a:defRPr>
                </a:pPr>
                <a:r>
                  <a:rPr lang="en-US">
                    <a:latin typeface="Candara" panose="020E0502030303020204" pitchFamily="34" charset="0"/>
                  </a:rPr>
                  <a:t>Absolute
Magnitude</a:t>
                </a:r>
              </a:p>
            </c:rich>
          </c:tx>
          <c:layout>
            <c:manualLayout>
              <c:xMode val="edge"/>
              <c:yMode val="edge"/>
              <c:x val="7.8369905956112845E-3"/>
              <c:y val="0.36533428472469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127349824"/>
        <c:crosses val="max"/>
        <c:crossBetween val="midCat"/>
      </c:valAx>
      <c:spPr>
        <a:solidFill>
          <a:srgbClr val="0000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mic Sans MS"/>
          <a:ea typeface="Comic Sans MS"/>
          <a:cs typeface="Comic Sans M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trlProps/ctrlProp1.xml><?xml version="1.0" encoding="utf-8"?>
<formControlPr xmlns="http://schemas.microsoft.com/office/spreadsheetml/2009/9/main" objectType="CheckBox" checked="Checked" fmlaLink="$K$8" lockText="1"/>
</file>

<file path=xl/ctrlProps/ctrlProp2.xml><?xml version="1.0" encoding="utf-8"?>
<formControlPr xmlns="http://schemas.microsoft.com/office/spreadsheetml/2009/9/main" objectType="CheckBox" checked="Checked" fmlaLink="$K$10" lockText="1"/>
</file>

<file path=xl/ctrlProps/ctrlProp3.xml><?xml version="1.0" encoding="utf-8"?>
<formControlPr xmlns="http://schemas.microsoft.com/office/spreadsheetml/2009/9/main" objectType="CheckBox" checked="Checked" fmlaLink="$K$12" lockText="1"/>
</file>

<file path=xl/ctrlProps/ctrlProp4.xml><?xml version="1.0" encoding="utf-8"?>
<formControlPr xmlns="http://schemas.microsoft.com/office/spreadsheetml/2009/9/main" objectType="CheckBox" checked="Checked" fmlaLink="$K$14" lockText="1"/>
</file>

<file path=xl/ctrlProps/ctrlProp5.xml><?xml version="1.0" encoding="utf-8"?>
<formControlPr xmlns="http://schemas.microsoft.com/office/spreadsheetml/2009/9/main" objectType="CheckBox" checked="Checked" fmlaLink="$K$17" lockText="1"/>
</file>

<file path=xl/ctrlProps/ctrlProp6.xml><?xml version="1.0" encoding="utf-8"?>
<formControlPr xmlns="http://schemas.microsoft.com/office/spreadsheetml/2009/9/main" objectType="CheckBox" checked="Checked" fmlaLink="$F$5" lockText="1"/>
</file>

<file path=xl/ctrlProps/ctrlProp7.xml><?xml version="1.0" encoding="utf-8"?>
<formControlPr xmlns="http://schemas.microsoft.com/office/spreadsheetml/2009/9/main" objectType="CheckBox" checked="Checked" fmlaLink="$K$2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-R diagram'!B2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9525</xdr:rowOff>
    </xdr:from>
    <xdr:to>
      <xdr:col>9</xdr:col>
      <xdr:colOff>428625</xdr:colOff>
      <xdr:row>12</xdr:row>
      <xdr:rowOff>9525</xdr:rowOff>
    </xdr:to>
    <xdr:grpSp>
      <xdr:nvGrpSpPr>
        <xdr:cNvPr id="4103" name="Group 7"/>
        <xdr:cNvGrpSpPr>
          <a:grpSpLocks/>
        </xdr:cNvGrpSpPr>
      </xdr:nvGrpSpPr>
      <xdr:grpSpPr bwMode="auto">
        <a:xfrm>
          <a:off x="6162675" y="1876425"/>
          <a:ext cx="1885950" cy="1181100"/>
          <a:chOff x="651" y="6"/>
          <a:chExt cx="180" cy="114"/>
        </a:xfrm>
      </xdr:grpSpPr>
      <xdr:sp macro="" textlink="">
        <xdr:nvSpPr>
          <xdr:cNvPr id="4102" name="Rectangle 6"/>
          <xdr:cNvSpPr>
            <a:spLocks noChangeArrowheads="1"/>
          </xdr:cNvSpPr>
        </xdr:nvSpPr>
        <xdr:spPr bwMode="auto">
          <a:xfrm>
            <a:off x="651" y="6"/>
            <a:ext cx="180" cy="1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00" name="Oval 4"/>
          <xdr:cNvSpPr>
            <a:spLocks noChangeArrowheads="1"/>
          </xdr:cNvSpPr>
        </xdr:nvSpPr>
        <xdr:spPr bwMode="auto">
          <a:xfrm>
            <a:off x="719" y="13"/>
            <a:ext cx="95" cy="9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CCCCFF" mc:Ignorable="a14" a14:legacySpreadsheetColorIndex="31"/>
          </a:solidFill>
          <a:ln w="9525">
            <a:solidFill>
              <a:srgbClr xmlns:mc="http://schemas.openxmlformats.org/markup-compatibility/2006" xmlns:a14="http://schemas.microsoft.com/office/drawing/2010/main" val="CCCCFF" mc:Ignorable="a14" a14:legacySpreadsheetColorIndex="31"/>
            </a:solidFill>
            <a:round/>
            <a:headEnd/>
            <a:tailEnd/>
          </a:ln>
        </xdr:spPr>
      </xdr:sp>
      <xdr:sp macro="" textlink="">
        <xdr:nvSpPr>
          <xdr:cNvPr id="4101" name="Oval 5"/>
          <xdr:cNvSpPr>
            <a:spLocks noChangeArrowheads="1"/>
          </xdr:cNvSpPr>
        </xdr:nvSpPr>
        <xdr:spPr bwMode="auto">
          <a:xfrm>
            <a:off x="695" y="24"/>
            <a:ext cx="72" cy="7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4099" name="Oval 3"/>
          <xdr:cNvSpPr>
            <a:spLocks noChangeArrowheads="1"/>
          </xdr:cNvSpPr>
        </xdr:nvSpPr>
        <xdr:spPr bwMode="auto">
          <a:xfrm>
            <a:off x="676" y="34"/>
            <a:ext cx="52" cy="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ln w="9525">
            <a:solidFill>
              <a:srgbClr xmlns:mc="http://schemas.openxmlformats.org/markup-compatibility/2006" xmlns:a14="http://schemas.microsoft.com/office/drawing/2010/main" val="FF9900" mc:Ignorable="a14" a14:legacySpreadsheetColorIndex="52"/>
            </a:solidFill>
            <a:round/>
            <a:headEnd/>
            <a:tailEnd/>
          </a:ln>
        </xdr:spPr>
      </xdr:sp>
      <xdr:sp macro="" textlink="">
        <xdr:nvSpPr>
          <xdr:cNvPr id="4098" name="Oval 2"/>
          <xdr:cNvSpPr>
            <a:spLocks noChangeArrowheads="1"/>
          </xdr:cNvSpPr>
        </xdr:nvSpPr>
        <xdr:spPr bwMode="auto">
          <a:xfrm>
            <a:off x="668" y="49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276225</xdr:colOff>
      <xdr:row>23</xdr:row>
      <xdr:rowOff>142875</xdr:rowOff>
    </xdr:from>
    <xdr:to>
      <xdr:col>4</xdr:col>
      <xdr:colOff>800100</xdr:colOff>
      <xdr:row>25</xdr:row>
      <xdr:rowOff>47625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866900" y="4000500"/>
          <a:ext cx="2828925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+mj-lt"/>
            </a:rPr>
            <a:t>Click</a:t>
          </a:r>
          <a:r>
            <a:rPr lang="en-US" sz="1100" b="1" baseline="0">
              <a:latin typeface="+mj-lt"/>
            </a:rPr>
            <a:t> Here To See This Graphically</a:t>
          </a:r>
          <a:endParaRPr lang="en-US" sz="1100" b="1">
            <a:latin typeface="+mj-lt"/>
          </a:endParaRPr>
        </a:p>
      </xdr:txBody>
    </xdr:sp>
    <xdr:clientData/>
  </xdr:twoCellAnchor>
  <xdr:oneCellAnchor>
    <xdr:from>
      <xdr:col>1</xdr:col>
      <xdr:colOff>266699</xdr:colOff>
      <xdr:row>3</xdr:row>
      <xdr:rowOff>76200</xdr:rowOff>
    </xdr:from>
    <xdr:ext cx="4524376" cy="1238250"/>
    <xdr:sp macro="" textlink="">
      <xdr:nvSpPr>
        <xdr:cNvPr id="3" name="TextBox 2"/>
        <xdr:cNvSpPr txBox="1"/>
      </xdr:nvSpPr>
      <xdr:spPr>
        <a:xfrm>
          <a:off x="1000124" y="866775"/>
          <a:ext cx="4524376" cy="1238250"/>
        </a:xfrm>
        <a:prstGeom prst="rect">
          <a:avLst/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1">
              <a:solidFill>
                <a:schemeClr val="accent3">
                  <a:lumMod val="75000"/>
                </a:schemeClr>
              </a:solidFill>
              <a:latin typeface="+mj-lt"/>
            </a:rPr>
            <a:t>Classifying Stars</a:t>
          </a:r>
        </a:p>
        <a:p>
          <a:pPr algn="ctr"/>
          <a:endParaRPr lang="en-US" sz="800" b="1">
            <a:solidFill>
              <a:schemeClr val="accent3">
                <a:lumMod val="75000"/>
              </a:schemeClr>
            </a:solidFill>
            <a:latin typeface="+mj-lt"/>
          </a:endParaRPr>
        </a:p>
        <a:p>
          <a:pPr algn="just"/>
          <a:r>
            <a:rPr lang="en-US" sz="1100">
              <a:latin typeface="+mj-lt"/>
            </a:rPr>
            <a:t>Here we consider a diagram of the absolute magnitude (brightness) of a star and how it varies with the star's temperature.</a:t>
          </a:r>
        </a:p>
        <a:p>
          <a:pPr algn="just"/>
          <a:r>
            <a:rPr lang="en-US" sz="1100">
              <a:latin typeface="+mj-lt"/>
            </a:rPr>
            <a:t>This is called the Hertzsprung-Russell or H-R Diagram.</a:t>
          </a:r>
        </a:p>
        <a:p>
          <a:pPr algn="just"/>
          <a:r>
            <a:rPr lang="en-US" sz="1100">
              <a:latin typeface="+mj-lt"/>
            </a:rPr>
            <a:t>Stars are powered by thermonuclear reactions in their core.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</xdr:row>
      <xdr:rowOff>57150</xdr:rowOff>
    </xdr:from>
    <xdr:to>
      <xdr:col>9</xdr:col>
      <xdr:colOff>457200</xdr:colOff>
      <xdr:row>24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7</xdr:row>
          <xdr:rowOff>9525</xdr:rowOff>
        </xdr:from>
        <xdr:to>
          <xdr:col>11</xdr:col>
          <xdr:colOff>276225</xdr:colOff>
          <xdr:row>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Main Sequence Stars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8</xdr:row>
          <xdr:rowOff>171450</xdr:rowOff>
        </xdr:from>
        <xdr:to>
          <xdr:col>11</xdr:col>
          <xdr:colOff>76200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 Giants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10</xdr:row>
          <xdr:rowOff>161925</xdr:rowOff>
        </xdr:from>
        <xdr:to>
          <xdr:col>11</xdr:col>
          <xdr:colOff>95250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 Giants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12</xdr:row>
          <xdr:rowOff>171450</xdr:rowOff>
        </xdr:from>
        <xdr:to>
          <xdr:col>11</xdr:col>
          <xdr:colOff>238125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White Dwarfs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15</xdr:row>
          <xdr:rowOff>180975</xdr:rowOff>
        </xdr:from>
        <xdr:to>
          <xdr:col>11</xdr:col>
          <xdr:colOff>266700</xdr:colOff>
          <xdr:row>17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Where is our Sun?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</xdr:row>
          <xdr:rowOff>171450</xdr:rowOff>
        </xdr:from>
        <xdr:to>
          <xdr:col>7</xdr:col>
          <xdr:colOff>85725</xdr:colOff>
          <xdr:row>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Labels to help understanding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18</xdr:row>
          <xdr:rowOff>152400</xdr:rowOff>
        </xdr:from>
        <xdr:to>
          <xdr:col>11</xdr:col>
          <xdr:colOff>285750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Habitable zone stars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32"/>
  <sheetViews>
    <sheetView showGridLines="0" tabSelected="1" workbookViewId="0">
      <selection activeCell="B13" sqref="B13"/>
    </sheetView>
  </sheetViews>
  <sheetFormatPr defaultRowHeight="15" x14ac:dyDescent="0.3"/>
  <cols>
    <col min="1" max="1" width="9.625" style="1" customWidth="1"/>
    <col min="2" max="2" width="11.25" style="1" customWidth="1"/>
    <col min="3" max="3" width="17" style="1" customWidth="1"/>
    <col min="4" max="4" width="13.25" style="1" customWidth="1"/>
    <col min="5" max="5" width="11.5" style="1" customWidth="1"/>
    <col min="6" max="6" width="14.25" style="1" customWidth="1"/>
    <col min="7" max="7" width="5.125" style="1" customWidth="1"/>
    <col min="8" max="16384" width="9" style="1"/>
  </cols>
  <sheetData>
    <row r="1" spans="1:11" x14ac:dyDescent="0.3">
      <c r="B1"/>
    </row>
    <row r="2" spans="1:11" ht="27.75" customHeight="1" x14ac:dyDescent="0.3">
      <c r="B2" s="38" t="s">
        <v>60</v>
      </c>
      <c r="C2" s="38"/>
      <c r="D2" s="38"/>
      <c r="E2" s="38"/>
      <c r="F2" s="38"/>
    </row>
    <row r="3" spans="1:11" ht="19.5" customHeight="1" x14ac:dyDescent="0.3">
      <c r="B3" s="63"/>
      <c r="C3" s="63"/>
      <c r="D3" s="63"/>
      <c r="E3" s="63"/>
      <c r="F3" s="63"/>
    </row>
    <row r="4" spans="1:11" ht="20.25" x14ac:dyDescent="0.3">
      <c r="B4" s="65"/>
      <c r="C4" s="66"/>
      <c r="D4" s="66"/>
      <c r="E4" s="67"/>
      <c r="F4" s="66"/>
      <c r="G4" s="64"/>
      <c r="H4" s="64"/>
    </row>
    <row r="5" spans="1:11" x14ac:dyDescent="0.3">
      <c r="B5" s="66"/>
      <c r="C5" s="66"/>
      <c r="D5" s="66"/>
      <c r="E5" s="67"/>
      <c r="F5" s="66"/>
      <c r="G5" s="64"/>
      <c r="H5" s="64"/>
    </row>
    <row r="6" spans="1:11" ht="16.5" x14ac:dyDescent="0.3">
      <c r="B6" s="68"/>
      <c r="C6" s="66"/>
      <c r="D6" s="66"/>
      <c r="E6" s="67"/>
      <c r="F6" s="66"/>
      <c r="G6" s="64"/>
      <c r="H6" s="64"/>
    </row>
    <row r="7" spans="1:11" ht="16.5" x14ac:dyDescent="0.3">
      <c r="A7" s="34"/>
      <c r="B7" s="68"/>
      <c r="C7" s="66"/>
      <c r="D7" s="66"/>
      <c r="E7" s="67"/>
      <c r="F7" s="66"/>
      <c r="G7" s="64"/>
      <c r="H7" s="64"/>
      <c r="I7" s="34"/>
      <c r="J7" s="34"/>
      <c r="K7" s="34"/>
    </row>
    <row r="8" spans="1:11" ht="16.5" x14ac:dyDescent="0.3">
      <c r="A8" s="34"/>
      <c r="B8" s="68"/>
      <c r="C8" s="66"/>
      <c r="D8" s="66"/>
      <c r="E8" s="67"/>
      <c r="F8" s="66"/>
      <c r="G8" s="64"/>
      <c r="H8" s="64"/>
      <c r="I8" s="34"/>
      <c r="J8" s="34"/>
      <c r="K8" s="34"/>
    </row>
    <row r="9" spans="1:11" ht="15.75" customHeight="1" x14ac:dyDescent="0.3">
      <c r="A9" s="34"/>
      <c r="B9" s="68"/>
      <c r="C9" s="66"/>
      <c r="D9" s="66"/>
      <c r="E9" s="67"/>
      <c r="F9" s="66"/>
      <c r="G9" s="64"/>
      <c r="H9" s="64"/>
      <c r="I9" s="34"/>
      <c r="J9" s="34"/>
      <c r="K9" s="34"/>
    </row>
    <row r="10" spans="1:11" x14ac:dyDescent="0.3">
      <c r="A10" s="34"/>
      <c r="B10" s="66"/>
      <c r="C10" s="66"/>
      <c r="D10" s="66"/>
      <c r="E10" s="67"/>
      <c r="F10" s="66"/>
      <c r="G10" s="64"/>
      <c r="H10" s="64"/>
      <c r="I10" s="34"/>
      <c r="J10" s="34"/>
      <c r="K10" s="34"/>
    </row>
    <row r="11" spans="1:11" ht="16.5" x14ac:dyDescent="0.3">
      <c r="A11" s="34"/>
      <c r="B11" s="68"/>
      <c r="C11" s="66"/>
      <c r="D11" s="66"/>
      <c r="E11" s="67"/>
      <c r="F11" s="66"/>
      <c r="G11" s="64"/>
      <c r="H11" s="64"/>
      <c r="I11" s="34"/>
      <c r="J11" s="34"/>
      <c r="K11" s="34"/>
    </row>
    <row r="12" spans="1:11" ht="45.75" customHeight="1" x14ac:dyDescent="0.3">
      <c r="A12" s="34"/>
      <c r="B12" s="39" t="s">
        <v>61</v>
      </c>
      <c r="C12" s="39" t="s">
        <v>62</v>
      </c>
      <c r="D12" s="39" t="s">
        <v>50</v>
      </c>
      <c r="E12" s="39" t="s">
        <v>63</v>
      </c>
      <c r="F12" s="39" t="s">
        <v>51</v>
      </c>
      <c r="G12" s="34"/>
      <c r="H12" s="35"/>
      <c r="I12" s="34"/>
      <c r="J12" s="34"/>
      <c r="K12" s="34"/>
    </row>
    <row r="13" spans="1:11" ht="16.5" x14ac:dyDescent="0.3">
      <c r="A13" s="34"/>
      <c r="B13" s="40">
        <v>0.1</v>
      </c>
      <c r="C13" s="41" t="s">
        <v>64</v>
      </c>
      <c r="D13" s="42">
        <v>2900</v>
      </c>
      <c r="E13" s="40">
        <v>0.16</v>
      </c>
      <c r="F13" s="40" t="s">
        <v>65</v>
      </c>
      <c r="G13" s="34"/>
      <c r="K13" s="34"/>
    </row>
    <row r="14" spans="1:11" ht="16.5" x14ac:dyDescent="0.3">
      <c r="A14" s="34"/>
      <c r="B14" s="40">
        <v>0.5</v>
      </c>
      <c r="C14" s="40">
        <v>0.03</v>
      </c>
      <c r="D14" s="42">
        <v>3800</v>
      </c>
      <c r="E14" s="40">
        <v>0.6</v>
      </c>
      <c r="F14" s="40" t="s">
        <v>66</v>
      </c>
      <c r="G14" s="34"/>
      <c r="K14" s="34"/>
    </row>
    <row r="15" spans="1:11" ht="16.5" x14ac:dyDescent="0.3">
      <c r="A15" s="34"/>
      <c r="B15" s="40">
        <v>0.75</v>
      </c>
      <c r="C15" s="40">
        <v>0.3</v>
      </c>
      <c r="D15" s="42">
        <v>5000</v>
      </c>
      <c r="E15" s="40">
        <v>0.8</v>
      </c>
      <c r="F15" s="40" t="s">
        <v>67</v>
      </c>
      <c r="G15" s="34"/>
      <c r="H15" s="55" t="s">
        <v>76</v>
      </c>
      <c r="I15" s="56"/>
      <c r="J15" s="57"/>
      <c r="K15" s="34"/>
    </row>
    <row r="16" spans="1:11" ht="17.25" customHeight="1" x14ac:dyDescent="0.3">
      <c r="A16" s="62" t="s">
        <v>77</v>
      </c>
      <c r="B16" s="43">
        <v>1</v>
      </c>
      <c r="C16" s="43">
        <v>1</v>
      </c>
      <c r="D16" s="44">
        <v>6000</v>
      </c>
      <c r="E16" s="43">
        <v>1</v>
      </c>
      <c r="F16" s="43" t="s">
        <v>68</v>
      </c>
      <c r="G16" s="34"/>
      <c r="H16" s="58"/>
      <c r="I16" s="59"/>
      <c r="J16" s="60"/>
      <c r="K16" s="34"/>
    </row>
    <row r="17" spans="1:11" ht="16.5" x14ac:dyDescent="0.3">
      <c r="A17" s="34"/>
      <c r="B17" s="40">
        <v>1.5</v>
      </c>
      <c r="C17" s="40">
        <v>5</v>
      </c>
      <c r="D17" s="42">
        <v>7000</v>
      </c>
      <c r="E17" s="40">
        <v>1.4</v>
      </c>
      <c r="F17" s="40" t="s">
        <v>69</v>
      </c>
      <c r="G17" s="34"/>
      <c r="H17" s="61" t="s">
        <v>58</v>
      </c>
      <c r="I17" s="53"/>
      <c r="J17" s="54"/>
      <c r="K17" s="34"/>
    </row>
    <row r="18" spans="1:11" ht="16.5" x14ac:dyDescent="0.3">
      <c r="A18" s="34"/>
      <c r="B18" s="40">
        <v>3</v>
      </c>
      <c r="C18" s="40">
        <v>60</v>
      </c>
      <c r="D18" s="42">
        <v>11000</v>
      </c>
      <c r="E18" s="40">
        <v>2.5</v>
      </c>
      <c r="F18" s="40" t="s">
        <v>70</v>
      </c>
      <c r="G18" s="34"/>
      <c r="H18" s="45" t="s">
        <v>54</v>
      </c>
      <c r="I18" s="46"/>
      <c r="J18" s="47"/>
      <c r="K18" s="34"/>
    </row>
    <row r="19" spans="1:11" ht="16.5" x14ac:dyDescent="0.3">
      <c r="A19" s="34"/>
      <c r="B19" s="40">
        <v>5</v>
      </c>
      <c r="C19" s="40">
        <v>600</v>
      </c>
      <c r="D19" s="42">
        <v>17000</v>
      </c>
      <c r="E19" s="40">
        <v>3.8</v>
      </c>
      <c r="F19" s="40" t="s">
        <v>71</v>
      </c>
      <c r="G19" s="34"/>
      <c r="H19" s="45" t="s">
        <v>55</v>
      </c>
      <c r="I19" s="46"/>
      <c r="J19" s="47"/>
      <c r="K19" s="34"/>
    </row>
    <row r="20" spans="1:11" ht="16.5" x14ac:dyDescent="0.3">
      <c r="A20" s="34"/>
      <c r="B20" s="40">
        <v>10</v>
      </c>
      <c r="C20" s="42">
        <v>10000</v>
      </c>
      <c r="D20" s="42">
        <v>22000</v>
      </c>
      <c r="E20" s="40">
        <v>5.6</v>
      </c>
      <c r="F20" s="40" t="s">
        <v>72</v>
      </c>
      <c r="G20" s="34"/>
      <c r="H20" s="45" t="s">
        <v>56</v>
      </c>
      <c r="I20" s="48"/>
      <c r="J20" s="49"/>
      <c r="K20" s="34"/>
    </row>
    <row r="21" spans="1:11" ht="16.5" x14ac:dyDescent="0.3">
      <c r="A21" s="34"/>
      <c r="B21" s="40">
        <v>15</v>
      </c>
      <c r="C21" s="42">
        <v>17000</v>
      </c>
      <c r="D21" s="42">
        <v>28000</v>
      </c>
      <c r="E21" s="40">
        <v>6.8</v>
      </c>
      <c r="F21" s="40" t="s">
        <v>73</v>
      </c>
      <c r="G21" s="34"/>
      <c r="H21" s="45" t="s">
        <v>57</v>
      </c>
      <c r="I21" s="46"/>
      <c r="J21" s="47"/>
      <c r="K21" s="34"/>
    </row>
    <row r="22" spans="1:11" ht="16.5" x14ac:dyDescent="0.3">
      <c r="A22" s="34"/>
      <c r="B22" s="40">
        <v>25</v>
      </c>
      <c r="C22" s="42">
        <v>80000</v>
      </c>
      <c r="D22" s="42">
        <v>35000</v>
      </c>
      <c r="E22" s="40">
        <v>8.6999999999999993</v>
      </c>
      <c r="F22" s="40" t="s">
        <v>74</v>
      </c>
      <c r="G22" s="34"/>
      <c r="H22" s="50" t="s">
        <v>59</v>
      </c>
      <c r="I22" s="51"/>
      <c r="J22" s="52"/>
      <c r="K22" s="34"/>
    </row>
    <row r="23" spans="1:11" ht="16.5" x14ac:dyDescent="0.3">
      <c r="A23" s="34"/>
      <c r="B23" s="40">
        <v>60</v>
      </c>
      <c r="C23" s="42">
        <v>790000</v>
      </c>
      <c r="D23" s="42">
        <v>44500</v>
      </c>
      <c r="E23" s="40">
        <v>15</v>
      </c>
      <c r="F23" s="40" t="s">
        <v>75</v>
      </c>
      <c r="G23" s="34"/>
      <c r="H23" s="36"/>
      <c r="I23" s="34"/>
      <c r="J23" s="34"/>
      <c r="K23" s="34"/>
    </row>
    <row r="24" spans="1:11" x14ac:dyDescent="0.3">
      <c r="A24" s="34"/>
      <c r="B24" s="34"/>
      <c r="C24" s="34"/>
      <c r="D24" s="34"/>
      <c r="E24" s="34"/>
      <c r="F24" s="34"/>
      <c r="G24" s="34"/>
      <c r="I24" s="34"/>
      <c r="J24" s="34"/>
      <c r="K24" s="34"/>
    </row>
    <row r="25" spans="1:1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3">
      <c r="A26" s="34"/>
      <c r="B26" s="34"/>
      <c r="C26" s="37"/>
      <c r="D26" s="34"/>
      <c r="E26" s="34"/>
      <c r="F26" s="34"/>
      <c r="G26" s="34"/>
      <c r="I26" s="34"/>
      <c r="J26" s="34"/>
      <c r="K26" s="34"/>
    </row>
    <row r="27" spans="1:1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32" spans="1:11" x14ac:dyDescent="0.3">
      <c r="H32" s="2"/>
      <c r="J32" s="2"/>
    </row>
  </sheetData>
  <mergeCells count="2">
    <mergeCell ref="H15:J16"/>
    <mergeCell ref="B2:F2"/>
  </mergeCells>
  <phoneticPr fontId="1" type="noConversion"/>
  <pageMargins left="0.75" right="0.75" top="1" bottom="1" header="0.5" footer="0.5"/>
  <pageSetup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B2:L67"/>
  <sheetViews>
    <sheetView showGridLines="0" workbookViewId="0"/>
  </sheetViews>
  <sheetFormatPr defaultRowHeight="15" x14ac:dyDescent="0.3"/>
  <cols>
    <col min="1" max="1" width="3.875" customWidth="1"/>
    <col min="2" max="2" width="13.625" customWidth="1"/>
    <col min="3" max="3" width="11.875" customWidth="1"/>
    <col min="8" max="8" width="11.75" customWidth="1"/>
    <col min="9" max="9" width="10" customWidth="1"/>
  </cols>
  <sheetData>
    <row r="2" spans="2:12" ht="28.5" x14ac:dyDescent="0.45">
      <c r="B2" s="29" t="s">
        <v>47</v>
      </c>
      <c r="C2" s="29"/>
      <c r="D2" s="29"/>
      <c r="E2" s="29"/>
      <c r="F2" s="29"/>
      <c r="G2" s="29"/>
      <c r="H2" s="29"/>
      <c r="I2" s="29"/>
      <c r="J2" s="29"/>
      <c r="K2" s="29"/>
    </row>
    <row r="3" spans="2:12" x14ac:dyDescent="0.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x14ac:dyDescent="0.3">
      <c r="B5" s="10"/>
      <c r="C5" s="10"/>
      <c r="D5" s="7" t="str">
        <f>IF($F$5=TRUE,"short-lived stars","")</f>
        <v>short-lived stars</v>
      </c>
      <c r="E5" s="10"/>
      <c r="F5" s="10" t="b">
        <v>1</v>
      </c>
      <c r="G5" s="10"/>
      <c r="H5" s="10"/>
      <c r="I5" s="8" t="str">
        <f>IF($F$5=TRUE,"long-lived stars","")</f>
        <v>long-lived stars</v>
      </c>
      <c r="J5" s="10"/>
      <c r="K5" s="10"/>
      <c r="L5" s="10"/>
    </row>
    <row r="6" spans="2:12" ht="15" customHeight="1" x14ac:dyDescent="0.3">
      <c r="B6" s="9"/>
      <c r="C6" s="9"/>
      <c r="D6" s="9" t="str">
        <f>IF($F$5=TRUE,"high mass","")</f>
        <v>high mass</v>
      </c>
      <c r="E6" s="9"/>
      <c r="F6" s="9"/>
      <c r="G6" s="9"/>
      <c r="H6" s="9"/>
      <c r="I6" s="7" t="str">
        <f>IF($F$5=TRUE,"low mass","")</f>
        <v>low mass</v>
      </c>
      <c r="J6" s="9"/>
      <c r="K6" s="10"/>
      <c r="L6" s="10"/>
    </row>
    <row r="7" spans="2:12" x14ac:dyDescent="0.3">
      <c r="B7" s="9"/>
      <c r="C7" s="9"/>
      <c r="D7" s="9"/>
      <c r="E7" s="9"/>
      <c r="F7" s="9"/>
      <c r="G7" s="9"/>
      <c r="H7" s="9"/>
      <c r="I7" s="9"/>
      <c r="J7" s="9"/>
      <c r="K7" s="11" t="s">
        <v>48</v>
      </c>
      <c r="L7" s="10"/>
    </row>
    <row r="8" spans="2:12" ht="15" customHeight="1" x14ac:dyDescent="0.3">
      <c r="B8" s="7" t="str">
        <f>IF($F$5=TRUE,"bright","")</f>
        <v>bright</v>
      </c>
      <c r="C8" s="9"/>
      <c r="D8" s="9"/>
      <c r="E8" s="9"/>
      <c r="F8" s="9"/>
      <c r="G8" s="9"/>
      <c r="H8" s="9"/>
      <c r="I8" s="9"/>
      <c r="J8" s="9"/>
      <c r="K8" s="10" t="b">
        <v>1</v>
      </c>
      <c r="L8" s="10"/>
    </row>
    <row r="9" spans="2:12" x14ac:dyDescent="0.3">
      <c r="B9" s="9"/>
      <c r="C9" s="9"/>
      <c r="D9" s="9"/>
      <c r="E9" s="9"/>
      <c r="F9" s="9"/>
      <c r="G9" s="9"/>
      <c r="H9" s="9"/>
      <c r="I9" s="9"/>
      <c r="J9" s="9"/>
      <c r="K9" s="10"/>
      <c r="L9" s="10"/>
    </row>
    <row r="10" spans="2:12" x14ac:dyDescent="0.3">
      <c r="B10" s="9"/>
      <c r="C10" s="9"/>
      <c r="D10" s="9"/>
      <c r="E10" s="9"/>
      <c r="F10" s="9"/>
      <c r="G10" s="9"/>
      <c r="H10" s="9"/>
      <c r="I10" s="9"/>
      <c r="J10" s="9"/>
      <c r="K10" s="10" t="b">
        <v>1</v>
      </c>
      <c r="L10" s="10"/>
    </row>
    <row r="11" spans="2:12" x14ac:dyDescent="0.3"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</row>
    <row r="12" spans="2:12" x14ac:dyDescent="0.3">
      <c r="B12" s="9"/>
      <c r="C12" s="9"/>
      <c r="D12" s="9"/>
      <c r="E12" s="9"/>
      <c r="F12" s="9"/>
      <c r="G12" s="9"/>
      <c r="H12" s="9"/>
      <c r="I12" s="9"/>
      <c r="J12" s="9"/>
      <c r="K12" s="10" t="b">
        <v>1</v>
      </c>
      <c r="L12" s="10"/>
    </row>
    <row r="13" spans="2:12" x14ac:dyDescent="0.3"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</row>
    <row r="14" spans="2:12" x14ac:dyDescent="0.3">
      <c r="B14" s="9"/>
      <c r="C14" s="9"/>
      <c r="D14" s="9"/>
      <c r="E14" s="9"/>
      <c r="F14" s="9"/>
      <c r="G14" s="9"/>
      <c r="H14" s="9"/>
      <c r="I14" s="9"/>
      <c r="J14" s="9"/>
      <c r="K14" s="10" t="b">
        <v>1</v>
      </c>
      <c r="L14" s="10"/>
    </row>
    <row r="15" spans="2:12" x14ac:dyDescent="0.3"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</row>
    <row r="16" spans="2:12" x14ac:dyDescent="0.3"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</row>
    <row r="17" spans="2:12" x14ac:dyDescent="0.3">
      <c r="B17" s="9"/>
      <c r="C17" s="9"/>
      <c r="D17" s="9"/>
      <c r="E17" s="9"/>
      <c r="F17" s="9"/>
      <c r="G17" s="9"/>
      <c r="H17" s="9"/>
      <c r="I17" s="9"/>
      <c r="J17" s="9"/>
      <c r="K17" s="10" t="b">
        <v>1</v>
      </c>
      <c r="L17" s="10"/>
    </row>
    <row r="18" spans="2:12" x14ac:dyDescent="0.3">
      <c r="B18" s="9"/>
      <c r="C18" s="9"/>
      <c r="D18" s="9"/>
      <c r="E18" s="9"/>
      <c r="F18" s="9"/>
      <c r="G18" s="9"/>
      <c r="H18" s="9"/>
      <c r="I18" s="9"/>
      <c r="J18" s="9"/>
      <c r="K18" s="12" t="str">
        <f>IF($K$17=TRUE,"    a typical main sequence star","")</f>
        <v xml:space="preserve">    a typical main sequence star</v>
      </c>
      <c r="L18" s="10"/>
    </row>
    <row r="19" spans="2:12" x14ac:dyDescent="0.3"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</row>
    <row r="20" spans="2:12" ht="15" customHeight="1" x14ac:dyDescent="0.3">
      <c r="B20" s="7" t="str">
        <f>IF($F$5=TRUE,"dim","")</f>
        <v>dim</v>
      </c>
      <c r="C20" s="9"/>
      <c r="D20" s="9"/>
      <c r="E20" s="9"/>
      <c r="F20" s="9"/>
      <c r="G20" s="9"/>
      <c r="H20" s="9"/>
      <c r="I20" s="9"/>
      <c r="J20" s="9"/>
      <c r="K20" s="10" t="b">
        <v>1</v>
      </c>
      <c r="L20" s="10"/>
    </row>
    <row r="21" spans="2:12" x14ac:dyDescent="0.3">
      <c r="B21" s="9"/>
      <c r="C21" s="9"/>
      <c r="D21" s="9"/>
      <c r="E21" s="9"/>
      <c r="F21" s="9"/>
      <c r="G21" s="9"/>
      <c r="H21" s="9"/>
      <c r="I21" s="9"/>
      <c r="J21" s="9"/>
      <c r="K21" s="13" t="str">
        <f>IF($K$20=TRUE,"not too hot or too cold","")</f>
        <v>not too hot or too cold</v>
      </c>
      <c r="L21" s="10"/>
    </row>
    <row r="22" spans="2:12" x14ac:dyDescent="0.3">
      <c r="B22" s="9"/>
      <c r="C22" s="9"/>
      <c r="D22" s="9"/>
      <c r="E22" s="9"/>
      <c r="F22" s="9"/>
      <c r="G22" s="9"/>
      <c r="H22" s="9"/>
      <c r="I22" s="9"/>
      <c r="J22" s="9"/>
      <c r="K22" s="13" t="str">
        <f>IF($K$20=TRUE,"stars on main sequence","")</f>
        <v>stars on main sequence</v>
      </c>
      <c r="L22" s="10"/>
    </row>
    <row r="23" spans="2:12" ht="15" customHeight="1" x14ac:dyDescent="0.3">
      <c r="B23" s="9"/>
      <c r="C23" s="7" t="str">
        <f>IF($F$5=TRUE,"hot","")</f>
        <v>hot</v>
      </c>
      <c r="D23" s="9"/>
      <c r="E23" s="9"/>
      <c r="F23" s="9"/>
      <c r="G23" s="9"/>
      <c r="H23" s="9"/>
      <c r="I23" s="9"/>
      <c r="J23" s="9" t="str">
        <f>IF($F$5=TRUE,"cold","")</f>
        <v>cold</v>
      </c>
      <c r="K23" s="10"/>
      <c r="L23" s="10"/>
    </row>
    <row r="24" spans="2:12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3">
      <c r="B25" s="10"/>
      <c r="C25" s="14" t="str">
        <f>IF($K$8=TRUE,"Most stars are main sequence stars, they are using hydrogen (4H ---&gt; He) as their nuclear fuel.","")</f>
        <v>Most stars are main sequence stars, they are using hydrogen (4H ---&gt; He) as their nuclear fuel.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3">
      <c r="B26" s="10"/>
      <c r="C26" s="10"/>
      <c r="D26" s="17" t="str">
        <f>IF($K$10=TRUE,"   Gaints use helium (3He ---&gt; C) as nuclear fuel and expand in size.","")</f>
        <v xml:space="preserve">   Gaints use helium (3He ---&gt; C) as nuclear fuel and expand in size.</v>
      </c>
      <c r="E26" s="10"/>
      <c r="F26" s="10"/>
      <c r="G26" s="10"/>
      <c r="H26" s="10"/>
      <c r="I26" s="10"/>
      <c r="J26" s="10"/>
      <c r="K26" s="15"/>
      <c r="L26" s="10"/>
    </row>
    <row r="27" spans="2:12" x14ac:dyDescent="0.3">
      <c r="B27" s="10"/>
      <c r="C27" s="10"/>
      <c r="D27" s="18" t="str">
        <f>IF($K$14=TRUE,"White dwarfs are cooling stars that have exhausted their nuclear fuel.","")</f>
        <v>White dwarfs are cooling stars that have exhausted their nuclear fuel.</v>
      </c>
      <c r="E27" s="10"/>
      <c r="F27" s="10"/>
      <c r="G27" s="10"/>
      <c r="H27" s="10"/>
      <c r="I27" s="10"/>
      <c r="J27" s="10"/>
      <c r="K27" s="10"/>
      <c r="L27" s="10"/>
    </row>
    <row r="28" spans="2:12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3">
      <c r="B29" s="10"/>
      <c r="C29" s="10"/>
      <c r="D29" s="10"/>
      <c r="E29" s="10"/>
      <c r="F29" s="10"/>
      <c r="G29" s="10"/>
      <c r="H29" s="10"/>
      <c r="I29" s="10"/>
      <c r="J29" s="16"/>
      <c r="K29" s="10"/>
      <c r="L29" s="10"/>
    </row>
    <row r="31" spans="2:12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8.75" x14ac:dyDescent="0.3">
      <c r="B33" s="30" t="s">
        <v>43</v>
      </c>
      <c r="C33" s="30"/>
      <c r="D33" s="30"/>
      <c r="E33" s="30"/>
      <c r="F33" s="4"/>
      <c r="G33" s="33" t="s">
        <v>44</v>
      </c>
      <c r="H33" s="33"/>
      <c r="I33" s="33"/>
      <c r="J33" s="33"/>
      <c r="K33" s="3"/>
      <c r="L33" s="3"/>
    </row>
    <row r="34" spans="2:12" ht="15.75" x14ac:dyDescent="0.3">
      <c r="B34" s="22" t="s">
        <v>0</v>
      </c>
      <c r="C34" s="23" t="s">
        <v>49</v>
      </c>
      <c r="D34" s="22" t="s">
        <v>1</v>
      </c>
      <c r="E34" s="22"/>
      <c r="F34" s="3"/>
      <c r="G34" s="24" t="s">
        <v>0</v>
      </c>
      <c r="H34" s="24" t="s">
        <v>49</v>
      </c>
      <c r="I34" s="24" t="s">
        <v>1</v>
      </c>
      <c r="J34" s="24"/>
      <c r="K34" s="3"/>
      <c r="L34" s="3"/>
    </row>
    <row r="35" spans="2:12" ht="15.75" x14ac:dyDescent="0.3">
      <c r="B35" s="21" t="s">
        <v>2</v>
      </c>
      <c r="C35" s="19">
        <v>18000</v>
      </c>
      <c r="D35" s="19">
        <v>-2</v>
      </c>
      <c r="E35" s="19">
        <f>IF($K$8=TRUE,D35,25)</f>
        <v>-2</v>
      </c>
      <c r="F35" s="3"/>
      <c r="G35" s="25" t="s">
        <v>3</v>
      </c>
      <c r="H35" s="20">
        <v>6000</v>
      </c>
      <c r="I35" s="20">
        <v>-0.6</v>
      </c>
      <c r="J35" s="20">
        <f>IF($K$10=TRUE,I35,25)</f>
        <v>-0.6</v>
      </c>
      <c r="K35" s="3"/>
      <c r="L35" s="3"/>
    </row>
    <row r="36" spans="2:12" ht="15.75" x14ac:dyDescent="0.3">
      <c r="B36" s="21" t="s">
        <v>4</v>
      </c>
      <c r="C36" s="19">
        <v>12000</v>
      </c>
      <c r="D36" s="19">
        <v>-0.6</v>
      </c>
      <c r="E36" s="19">
        <f t="shared" ref="E36:E64" si="0">IF($K$8=TRUE,D36,25)</f>
        <v>-0.6</v>
      </c>
      <c r="F36" s="3"/>
      <c r="G36" s="25" t="s">
        <v>5</v>
      </c>
      <c r="H36" s="20">
        <v>4650</v>
      </c>
      <c r="I36" s="20">
        <v>0.8</v>
      </c>
      <c r="J36" s="20">
        <f>IF($K$10=TRUE,I36,25)</f>
        <v>0.8</v>
      </c>
      <c r="K36" s="3"/>
      <c r="L36" s="3"/>
    </row>
    <row r="37" spans="2:12" ht="15.75" x14ac:dyDescent="0.3">
      <c r="B37" s="21" t="s">
        <v>6</v>
      </c>
      <c r="C37" s="19">
        <v>19500</v>
      </c>
      <c r="D37" s="19">
        <v>-2</v>
      </c>
      <c r="E37" s="19">
        <f t="shared" si="0"/>
        <v>-2</v>
      </c>
      <c r="F37" s="3"/>
      <c r="G37" s="25" t="s">
        <v>7</v>
      </c>
      <c r="H37" s="20">
        <v>4500</v>
      </c>
      <c r="I37" s="20">
        <v>-0.3</v>
      </c>
      <c r="J37" s="20">
        <f>IF($K$10=TRUE,I37,25)</f>
        <v>-0.3</v>
      </c>
      <c r="K37" s="3"/>
      <c r="L37" s="3"/>
    </row>
    <row r="38" spans="2:12" ht="15.75" x14ac:dyDescent="0.3">
      <c r="B38" s="21" t="s">
        <v>20</v>
      </c>
      <c r="C38" s="19">
        <v>21000</v>
      </c>
      <c r="D38" s="19">
        <v>-3</v>
      </c>
      <c r="E38" s="19">
        <f t="shared" si="0"/>
        <v>-3</v>
      </c>
      <c r="F38" s="3"/>
      <c r="G38" s="25" t="s">
        <v>8</v>
      </c>
      <c r="H38" s="20">
        <v>3900</v>
      </c>
      <c r="I38" s="20">
        <v>-0.2</v>
      </c>
      <c r="J38" s="20">
        <f>IF($K$10=TRUE,I38,25)</f>
        <v>-0.2</v>
      </c>
      <c r="K38" s="3"/>
      <c r="L38" s="3"/>
    </row>
    <row r="39" spans="2:12" ht="15.75" x14ac:dyDescent="0.3">
      <c r="B39" s="21" t="s">
        <v>9</v>
      </c>
      <c r="C39" s="19">
        <v>16500</v>
      </c>
      <c r="D39" s="19">
        <v>-3</v>
      </c>
      <c r="E39" s="19">
        <f t="shared" si="0"/>
        <v>-3</v>
      </c>
      <c r="F39" s="3"/>
      <c r="G39" s="3"/>
      <c r="H39" s="3"/>
      <c r="I39" s="3"/>
      <c r="J39" s="3"/>
      <c r="K39" s="3"/>
      <c r="L39" s="3"/>
    </row>
    <row r="40" spans="2:12" ht="15.75" x14ac:dyDescent="0.3">
      <c r="B40" s="21" t="s">
        <v>21</v>
      </c>
      <c r="C40" s="19">
        <v>12000</v>
      </c>
      <c r="D40" s="19">
        <v>-2</v>
      </c>
      <c r="E40" s="19">
        <f t="shared" si="0"/>
        <v>-2</v>
      </c>
      <c r="F40" s="3"/>
      <c r="G40" s="3"/>
      <c r="H40" s="3"/>
      <c r="I40" s="3"/>
      <c r="J40" s="3"/>
      <c r="K40" s="3"/>
      <c r="L40" s="3"/>
    </row>
    <row r="41" spans="2:12" ht="16.5" x14ac:dyDescent="0.3">
      <c r="B41" s="21" t="s">
        <v>22</v>
      </c>
      <c r="C41" s="19">
        <v>21000</v>
      </c>
      <c r="D41" s="19">
        <v>-4.5999999999999996</v>
      </c>
      <c r="E41" s="19">
        <f t="shared" si="0"/>
        <v>-4.5999999999999996</v>
      </c>
      <c r="F41" s="3"/>
      <c r="G41" s="32" t="s">
        <v>45</v>
      </c>
      <c r="H41" s="32"/>
      <c r="I41" s="32"/>
      <c r="J41" s="32"/>
      <c r="K41" s="3"/>
      <c r="L41" s="3"/>
    </row>
    <row r="42" spans="2:12" ht="15.75" x14ac:dyDescent="0.3">
      <c r="B42" s="21" t="s">
        <v>23</v>
      </c>
      <c r="C42" s="19">
        <v>19500</v>
      </c>
      <c r="D42" s="19">
        <v>-4</v>
      </c>
      <c r="E42" s="19">
        <f t="shared" si="0"/>
        <v>-4</v>
      </c>
      <c r="F42" s="3"/>
      <c r="G42" s="24" t="s">
        <v>0</v>
      </c>
      <c r="H42" s="24" t="s">
        <v>49</v>
      </c>
      <c r="I42" s="24" t="s">
        <v>1</v>
      </c>
      <c r="J42" s="24"/>
      <c r="K42" s="3"/>
      <c r="L42" s="3"/>
    </row>
    <row r="43" spans="2:12" ht="15.75" x14ac:dyDescent="0.3">
      <c r="B43" s="21" t="s">
        <v>10</v>
      </c>
      <c r="C43" s="19">
        <v>9750</v>
      </c>
      <c r="D43" s="19">
        <v>0.5</v>
      </c>
      <c r="E43" s="19">
        <f t="shared" si="0"/>
        <v>0.5</v>
      </c>
      <c r="F43" s="3"/>
      <c r="G43" s="25" t="s">
        <v>11</v>
      </c>
      <c r="H43" s="20">
        <v>12250</v>
      </c>
      <c r="I43" s="20">
        <v>-6.8</v>
      </c>
      <c r="J43" s="20">
        <f>IF($K$12=TRUE,I43,25)</f>
        <v>-6.8</v>
      </c>
      <c r="K43" s="3"/>
      <c r="L43" s="3"/>
    </row>
    <row r="44" spans="2:12" ht="15.75" x14ac:dyDescent="0.3">
      <c r="B44" s="21" t="s">
        <v>12</v>
      </c>
      <c r="C44" s="19">
        <v>9250</v>
      </c>
      <c r="D44" s="19">
        <v>0.9</v>
      </c>
      <c r="E44" s="19">
        <f t="shared" si="0"/>
        <v>0.9</v>
      </c>
      <c r="F44" s="3"/>
      <c r="G44" s="25" t="s">
        <v>13</v>
      </c>
      <c r="H44" s="20">
        <v>9000</v>
      </c>
      <c r="I44" s="20">
        <v>-6.9</v>
      </c>
      <c r="J44" s="20">
        <f>IF($K$12=TRUE,I44,25)</f>
        <v>-6.9</v>
      </c>
      <c r="K44" s="3"/>
      <c r="L44" s="3"/>
    </row>
    <row r="45" spans="2:12" ht="15.75" x14ac:dyDescent="0.3">
      <c r="B45" s="21" t="s">
        <v>24</v>
      </c>
      <c r="C45" s="19">
        <v>9750</v>
      </c>
      <c r="D45" s="19">
        <v>-0.4</v>
      </c>
      <c r="E45" s="19">
        <f t="shared" si="0"/>
        <v>-0.4</v>
      </c>
      <c r="F45" s="3"/>
      <c r="G45" s="25" t="s">
        <v>14</v>
      </c>
      <c r="H45" s="20">
        <v>7100</v>
      </c>
      <c r="I45" s="20">
        <v>-3.1</v>
      </c>
      <c r="J45" s="20">
        <f>IF($K$12=TRUE,I45,25)</f>
        <v>-3.1</v>
      </c>
      <c r="K45" s="3"/>
      <c r="L45" s="3"/>
    </row>
    <row r="46" spans="2:12" ht="15.75" x14ac:dyDescent="0.3">
      <c r="B46" s="21" t="s">
        <v>25</v>
      </c>
      <c r="C46" s="19">
        <v>9250</v>
      </c>
      <c r="D46" s="19">
        <v>1.5</v>
      </c>
      <c r="E46" s="19">
        <f t="shared" si="0"/>
        <v>1.5</v>
      </c>
      <c r="F46" s="3"/>
      <c r="G46" s="25" t="s">
        <v>15</v>
      </c>
      <c r="H46" s="20">
        <v>3300</v>
      </c>
      <c r="I46" s="20">
        <v>-4.5</v>
      </c>
      <c r="J46" s="20">
        <f>IF($K$12=TRUE,I46,25)</f>
        <v>-4.5</v>
      </c>
      <c r="K46" s="3"/>
      <c r="L46" s="3"/>
    </row>
    <row r="47" spans="2:12" ht="15.75" x14ac:dyDescent="0.3">
      <c r="B47" s="21" t="s">
        <v>16</v>
      </c>
      <c r="C47" s="19">
        <v>8500</v>
      </c>
      <c r="D47" s="19">
        <v>2</v>
      </c>
      <c r="E47" s="19">
        <f t="shared" si="0"/>
        <v>2</v>
      </c>
      <c r="F47" s="3"/>
      <c r="G47" s="25" t="s">
        <v>17</v>
      </c>
      <c r="H47" s="20">
        <v>3200</v>
      </c>
      <c r="I47" s="20">
        <v>-5.5</v>
      </c>
      <c r="J47" s="20">
        <f>IF($K$12=TRUE,I47,25)</f>
        <v>-5.5</v>
      </c>
      <c r="K47" s="3"/>
      <c r="L47" s="3"/>
    </row>
    <row r="48" spans="2:12" ht="15.75" x14ac:dyDescent="0.3">
      <c r="B48" s="21" t="s">
        <v>18</v>
      </c>
      <c r="C48" s="19">
        <v>7750</v>
      </c>
      <c r="D48" s="19">
        <v>2.2000000000000002</v>
      </c>
      <c r="E48" s="19">
        <f t="shared" si="0"/>
        <v>2.2000000000000002</v>
      </c>
      <c r="F48" s="3"/>
      <c r="G48" s="3"/>
      <c r="H48" s="3"/>
      <c r="I48" s="3"/>
      <c r="J48" s="3"/>
      <c r="K48" s="3"/>
      <c r="L48" s="3"/>
    </row>
    <row r="49" spans="2:12" ht="16.5" x14ac:dyDescent="0.3">
      <c r="B49" s="21" t="s">
        <v>26</v>
      </c>
      <c r="C49" s="19">
        <v>6500</v>
      </c>
      <c r="D49" s="19">
        <v>2.6</v>
      </c>
      <c r="E49" s="19">
        <f t="shared" si="0"/>
        <v>2.6</v>
      </c>
      <c r="F49" s="3"/>
      <c r="G49" s="31" t="s">
        <v>46</v>
      </c>
      <c r="H49" s="31"/>
      <c r="I49" s="31"/>
      <c r="J49" s="31"/>
      <c r="K49" s="3"/>
      <c r="L49" s="3"/>
    </row>
    <row r="50" spans="2:12" ht="15.75" x14ac:dyDescent="0.3">
      <c r="B50" s="21" t="s">
        <v>39</v>
      </c>
      <c r="C50" s="19">
        <v>5750</v>
      </c>
      <c r="D50" s="19">
        <v>4.4000000000000004</v>
      </c>
      <c r="E50" s="19">
        <f t="shared" si="0"/>
        <v>4.4000000000000004</v>
      </c>
      <c r="F50" s="3"/>
      <c r="G50" s="24" t="s">
        <v>0</v>
      </c>
      <c r="H50" s="24" t="s">
        <v>49</v>
      </c>
      <c r="I50" s="24" t="s">
        <v>1</v>
      </c>
      <c r="J50" s="24"/>
      <c r="K50" s="3"/>
      <c r="L50" s="3"/>
    </row>
    <row r="51" spans="2:12" ht="15.75" x14ac:dyDescent="0.3">
      <c r="B51" s="21" t="s">
        <v>19</v>
      </c>
      <c r="C51" s="19">
        <v>5750</v>
      </c>
      <c r="D51" s="19">
        <v>4.9000000000000004</v>
      </c>
      <c r="E51" s="19">
        <f t="shared" si="0"/>
        <v>4.9000000000000004</v>
      </c>
      <c r="F51" s="3"/>
      <c r="G51" s="25" t="s">
        <v>41</v>
      </c>
      <c r="H51" s="20">
        <v>8100</v>
      </c>
      <c r="I51" s="20">
        <v>11.4</v>
      </c>
      <c r="J51" s="20">
        <f>IF($K$14=TRUE,I51,25)</f>
        <v>11.4</v>
      </c>
      <c r="K51" s="3"/>
      <c r="L51" s="3"/>
    </row>
    <row r="52" spans="2:12" ht="15.75" x14ac:dyDescent="0.3">
      <c r="B52" s="21" t="s">
        <v>27</v>
      </c>
      <c r="C52" s="19">
        <v>4750</v>
      </c>
      <c r="D52" s="19">
        <v>5.7</v>
      </c>
      <c r="E52" s="19">
        <f t="shared" si="0"/>
        <v>5.7</v>
      </c>
      <c r="F52" s="3"/>
      <c r="G52" s="25" t="s">
        <v>42</v>
      </c>
      <c r="H52" s="20">
        <v>6500</v>
      </c>
      <c r="I52" s="20">
        <v>13.1</v>
      </c>
      <c r="J52" s="20">
        <f>IF($K$14=TRUE,I52,25)</f>
        <v>13.1</v>
      </c>
      <c r="K52" s="3"/>
      <c r="L52" s="3"/>
    </row>
    <row r="53" spans="2:12" ht="15.75" x14ac:dyDescent="0.3">
      <c r="B53" s="21" t="s">
        <v>28</v>
      </c>
      <c r="C53" s="19">
        <v>4500</v>
      </c>
      <c r="D53" s="19">
        <v>6.1</v>
      </c>
      <c r="E53" s="19">
        <f t="shared" si="0"/>
        <v>6.1</v>
      </c>
      <c r="F53" s="3"/>
      <c r="G53" s="3"/>
      <c r="H53" s="3"/>
      <c r="I53" s="3"/>
      <c r="J53" s="3"/>
      <c r="K53" s="3"/>
      <c r="L53" s="3"/>
    </row>
    <row r="54" spans="2:12" ht="15.75" x14ac:dyDescent="0.3">
      <c r="B54" s="21" t="s">
        <v>29</v>
      </c>
      <c r="C54" s="19">
        <v>4250</v>
      </c>
      <c r="D54" s="19">
        <v>7</v>
      </c>
      <c r="E54" s="19">
        <f t="shared" si="0"/>
        <v>7</v>
      </c>
      <c r="F54" s="3"/>
      <c r="G54" s="3"/>
      <c r="H54" s="3"/>
      <c r="I54" s="3"/>
      <c r="J54" s="3"/>
      <c r="K54" s="3"/>
      <c r="L54" s="3"/>
    </row>
    <row r="55" spans="2:12" ht="18.75" x14ac:dyDescent="0.3">
      <c r="B55" s="21" t="s">
        <v>30</v>
      </c>
      <c r="C55" s="19">
        <v>3800</v>
      </c>
      <c r="D55" s="19">
        <v>7.5</v>
      </c>
      <c r="E55" s="19">
        <f t="shared" si="0"/>
        <v>7.5</v>
      </c>
      <c r="F55" s="3"/>
      <c r="G55" s="26" t="s">
        <v>19</v>
      </c>
      <c r="H55" s="27">
        <v>5750</v>
      </c>
      <c r="I55" s="27">
        <v>4.9000000000000004</v>
      </c>
      <c r="J55" s="28">
        <f>IF($K$17=TRUE,I55,25)</f>
        <v>4.9000000000000004</v>
      </c>
      <c r="K55" s="3"/>
      <c r="L55" s="3"/>
    </row>
    <row r="56" spans="2:12" ht="16.5" x14ac:dyDescent="0.3">
      <c r="B56" s="21" t="s">
        <v>31</v>
      </c>
      <c r="C56" s="19">
        <v>3700</v>
      </c>
      <c r="D56" s="19">
        <v>8</v>
      </c>
      <c r="E56" s="19">
        <f t="shared" si="0"/>
        <v>8</v>
      </c>
      <c r="F56" s="3"/>
      <c r="G56" s="4"/>
      <c r="H56" s="3"/>
      <c r="I56" s="3"/>
      <c r="J56" s="3"/>
      <c r="K56" s="3"/>
      <c r="L56" s="3"/>
    </row>
    <row r="57" spans="2:12" ht="16.5" x14ac:dyDescent="0.3">
      <c r="B57" s="21" t="s">
        <v>40</v>
      </c>
      <c r="C57" s="19">
        <v>3900</v>
      </c>
      <c r="D57" s="19">
        <v>5.8</v>
      </c>
      <c r="E57" s="19">
        <f t="shared" si="0"/>
        <v>5.8</v>
      </c>
      <c r="F57" s="3"/>
      <c r="G57" s="6" t="s">
        <v>52</v>
      </c>
      <c r="H57" s="6">
        <v>4500</v>
      </c>
      <c r="I57" s="6">
        <v>20</v>
      </c>
      <c r="J57" s="6">
        <f>IF($K$20=TRUE,20,50)</f>
        <v>20</v>
      </c>
      <c r="K57" s="5"/>
      <c r="L57" s="3"/>
    </row>
    <row r="58" spans="2:12" ht="16.5" x14ac:dyDescent="0.3">
      <c r="B58" s="21" t="s">
        <v>32</v>
      </c>
      <c r="C58" s="19">
        <v>3400</v>
      </c>
      <c r="D58" s="19">
        <v>11.2</v>
      </c>
      <c r="E58" s="19">
        <f t="shared" si="0"/>
        <v>11.2</v>
      </c>
      <c r="F58" s="3"/>
      <c r="G58" s="6" t="s">
        <v>53</v>
      </c>
      <c r="H58" s="6">
        <v>7500</v>
      </c>
      <c r="I58" s="6">
        <v>20</v>
      </c>
      <c r="J58" s="6">
        <f>IF($K$20=TRUE,20,50)</f>
        <v>20</v>
      </c>
      <c r="K58" s="5"/>
      <c r="L58" s="3"/>
    </row>
    <row r="59" spans="2:12" ht="15.75" x14ac:dyDescent="0.3">
      <c r="B59" s="21" t="s">
        <v>33</v>
      </c>
      <c r="C59" s="19">
        <v>3200</v>
      </c>
      <c r="D59" s="19">
        <v>8.8000000000000007</v>
      </c>
      <c r="E59" s="19">
        <f t="shared" si="0"/>
        <v>8.8000000000000007</v>
      </c>
      <c r="F59" s="3"/>
      <c r="G59" s="5"/>
      <c r="H59" s="5"/>
      <c r="I59" s="5"/>
      <c r="J59" s="5"/>
      <c r="K59" s="5"/>
      <c r="L59" s="3"/>
    </row>
    <row r="60" spans="2:12" ht="15.75" x14ac:dyDescent="0.3">
      <c r="B60" s="21" t="s">
        <v>34</v>
      </c>
      <c r="C60" s="19">
        <v>3000</v>
      </c>
      <c r="D60" s="19">
        <v>10.5</v>
      </c>
      <c r="E60" s="19">
        <f t="shared" si="0"/>
        <v>10.5</v>
      </c>
      <c r="F60" s="3"/>
      <c r="G60" s="3"/>
      <c r="H60" s="3"/>
      <c r="I60" s="3"/>
      <c r="J60" s="3"/>
      <c r="K60" s="3"/>
      <c r="L60" s="3"/>
    </row>
    <row r="61" spans="2:12" ht="15.75" x14ac:dyDescent="0.3">
      <c r="B61" s="21" t="s">
        <v>35</v>
      </c>
      <c r="C61" s="19">
        <v>2600</v>
      </c>
      <c r="D61" s="19">
        <v>13.2</v>
      </c>
      <c r="E61" s="19">
        <f t="shared" si="0"/>
        <v>13.2</v>
      </c>
      <c r="F61" s="3"/>
      <c r="G61" s="3"/>
      <c r="H61" s="3"/>
      <c r="I61" s="3"/>
      <c r="J61" s="3"/>
      <c r="K61" s="3"/>
      <c r="L61" s="3"/>
    </row>
    <row r="62" spans="2:12" ht="15.75" x14ac:dyDescent="0.3">
      <c r="B62" s="21" t="s">
        <v>36</v>
      </c>
      <c r="C62" s="19">
        <v>2500</v>
      </c>
      <c r="D62" s="19">
        <v>13.3</v>
      </c>
      <c r="E62" s="19">
        <f t="shared" si="0"/>
        <v>13.3</v>
      </c>
      <c r="F62" s="3"/>
      <c r="G62" s="3"/>
      <c r="H62" s="3"/>
      <c r="I62" s="3"/>
      <c r="J62" s="3"/>
      <c r="K62" s="3"/>
      <c r="L62" s="3"/>
    </row>
    <row r="63" spans="2:12" ht="15.75" x14ac:dyDescent="0.3">
      <c r="B63" s="21" t="s">
        <v>37</v>
      </c>
      <c r="C63" s="19">
        <v>2500</v>
      </c>
      <c r="D63" s="19">
        <v>13.4</v>
      </c>
      <c r="E63" s="19">
        <f t="shared" si="0"/>
        <v>13.4</v>
      </c>
      <c r="F63" s="3"/>
      <c r="G63" s="3"/>
      <c r="H63" s="3"/>
      <c r="I63" s="3"/>
      <c r="J63" s="3"/>
      <c r="K63" s="3"/>
      <c r="L63" s="3"/>
    </row>
    <row r="64" spans="2:12" ht="15.75" x14ac:dyDescent="0.3">
      <c r="B64" s="21" t="s">
        <v>38</v>
      </c>
      <c r="C64" s="19">
        <v>2500</v>
      </c>
      <c r="D64" s="19">
        <v>14.7</v>
      </c>
      <c r="E64" s="19">
        <f t="shared" si="0"/>
        <v>14.7</v>
      </c>
      <c r="F64" s="3"/>
      <c r="G64" s="3"/>
      <c r="H64" s="3"/>
      <c r="I64" s="3"/>
      <c r="J64" s="3"/>
      <c r="K64" s="3"/>
      <c r="L64" s="3"/>
    </row>
    <row r="65" spans="2:12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5">
    <mergeCell ref="B2:K2"/>
    <mergeCell ref="B33:E33"/>
    <mergeCell ref="G49:J49"/>
    <mergeCell ref="G41:J41"/>
    <mergeCell ref="G33:J33"/>
  </mergeCells>
  <phoneticPr fontId="1" type="noConversion"/>
  <pageMargins left="0.75" right="0.75" top="1" bottom="1" header="0.5" footer="0.5"/>
  <pageSetup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476250</xdr:colOff>
                    <xdr:row>7</xdr:row>
                    <xdr:rowOff>9525</xdr:rowOff>
                  </from>
                  <to>
                    <xdr:col>11</xdr:col>
                    <xdr:colOff>276225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666750</xdr:colOff>
                    <xdr:row>8</xdr:row>
                    <xdr:rowOff>171450</xdr:rowOff>
                  </from>
                  <to>
                    <xdr:col>11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657225</xdr:colOff>
                    <xdr:row>10</xdr:row>
                    <xdr:rowOff>161925</xdr:rowOff>
                  </from>
                  <to>
                    <xdr:col>11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514350</xdr:colOff>
                    <xdr:row>12</xdr:row>
                    <xdr:rowOff>171450</xdr:rowOff>
                  </from>
                  <to>
                    <xdr:col>11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9</xdr:col>
                    <xdr:colOff>485775</xdr:colOff>
                    <xdr:row>15</xdr:row>
                    <xdr:rowOff>180975</xdr:rowOff>
                  </from>
                  <to>
                    <xdr:col>11</xdr:col>
                    <xdr:colOff>266700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3</xdr:row>
                    <xdr:rowOff>171450</xdr:rowOff>
                  </from>
                  <to>
                    <xdr:col>7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466725</xdr:colOff>
                    <xdr:row>18</xdr:row>
                    <xdr:rowOff>152400</xdr:rowOff>
                  </from>
                  <to>
                    <xdr:col>11</xdr:col>
                    <xdr:colOff>285750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 to Sun</vt:lpstr>
      <vt:lpstr>H-R diagram</vt:lpstr>
    </vt:vector>
  </TitlesOfParts>
  <Company>Cat and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Sinex</dc:creator>
  <cp:lastModifiedBy>Devang</cp:lastModifiedBy>
  <cp:lastPrinted>2010-06-20T12:42:03Z</cp:lastPrinted>
  <dcterms:created xsi:type="dcterms:W3CDTF">2010-06-16T11:11:40Z</dcterms:created>
  <dcterms:modified xsi:type="dcterms:W3CDTF">2016-11-17T17:30:57Z</dcterms:modified>
</cp:coreProperties>
</file>