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ate1904="1"/>
  <bookViews>
    <workbookView xWindow="165" yWindow="45" windowWidth="9915" windowHeight="5640" activeTab="0"/>
  </bookViews>
  <sheets>
    <sheet name="Reinvestment Needs" sheetId="2" r:id="rId1"/>
    <sheet name="Value of Flexibility" sheetId="1" r:id="rId2"/>
  </sheets>
  <definedNames/>
  <calcPr calcId="145621"/>
</workbook>
</file>

<file path=xl/comments1.xml><?xml version="1.0" encoding="utf-8"?>
<comments xmlns="http://schemas.openxmlformats.org/spreadsheetml/2006/main">
  <authors>
    <author>Aswath Damodaran</author>
  </authors>
  <commentList>
    <comment ref="C4" authorId="0">
      <text>
        <r>
          <rPr>
            <sz val="9"/>
            <rFont val="Geneva"/>
            <family val="2"/>
          </rPr>
          <t>Enter Net Cap Ex + change in non-cash Working capital + Acquisitions</t>
        </r>
      </text>
    </comment>
    <comment ref="D4" authorId="0">
      <text>
        <r>
          <rPr>
            <sz val="9"/>
            <rFont val="Geneva"/>
            <family val="2"/>
          </rPr>
          <t>Enter market value of equity + market value of debt</t>
        </r>
      </text>
    </comment>
  </commentList>
</comments>
</file>

<file path=xl/comments2.xml><?xml version="1.0" encoding="utf-8"?>
<comments xmlns="http://schemas.openxmlformats.org/spreadsheetml/2006/main">
  <authors>
    <author>Aswath Damodaran</author>
  </authors>
  <commentList>
    <comment ref="F21" authorId="0">
      <text>
        <r>
          <rPr>
            <sz val="9"/>
            <rFont val="Geneva"/>
            <family val="2"/>
          </rPr>
          <t>Use the historical average of (Net Cap Ex including acquisitions + change in Working Capital)/Market Value of Firm</t>
        </r>
      </text>
    </comment>
    <comment ref="F23" authorId="0">
      <text>
        <r>
          <rPr>
            <sz val="9"/>
            <rFont val="Geneva"/>
            <family val="2"/>
          </rPr>
          <t>Enter the standard deviation in the ln(reinvestment/value ratio), entered above. See "Reinvestment Needs" worksheet for details.</t>
        </r>
      </text>
    </comment>
    <comment ref="F26" authorId="0">
      <text>
        <r>
          <rPr>
            <sz val="9"/>
            <rFont val="Geneva"/>
            <family val="2"/>
          </rPr>
          <t>If the firm does not want to use external financing, this will be the ratio of internal funds available, after debt payments, to the value of the firm.
FCFE/Value of the Firm</t>
        </r>
      </text>
    </comment>
    <comment ref="F27" authorId="0">
      <text>
        <r>
          <rPr>
            <sz val="9"/>
            <rFont val="Geneva"/>
            <family val="2"/>
          </rPr>
          <t>This is the maximum reinvestment needs, as a percent of firm value, that can be financed with flexibility.</t>
        </r>
      </text>
    </comment>
    <comment ref="F32" authorId="0">
      <text>
        <r>
          <rPr>
            <sz val="9"/>
            <rFont val="Geneva"/>
            <family val="2"/>
          </rPr>
          <t>Enter the firm's current cost of capital.</t>
        </r>
      </text>
    </comment>
    <comment ref="F33" authorId="0">
      <text>
        <r>
          <rPr>
            <sz val="9"/>
            <rFont val="Geneva"/>
            <family val="2"/>
          </rPr>
          <t>This should be the expected marginal return on capital on future projects. You can use the firm's current return on capital or the industry average, as an estimate.</t>
        </r>
      </text>
    </comment>
    <comment ref="E49" authorId="0">
      <text>
        <r>
          <rPr>
            <sz val="9"/>
            <rFont val="Geneva"/>
            <family val="2"/>
          </rPr>
          <t>This is the annual value of financial flexibility, as a percent of firm value. It should be compared to the cost of maintaining this flexibility.</t>
        </r>
      </text>
    </comment>
  </commentList>
</comments>
</file>

<file path=xl/sharedStrings.xml><?xml version="1.0" encoding="utf-8"?>
<sst xmlns="http://schemas.openxmlformats.org/spreadsheetml/2006/main" count="54" uniqueCount="50">
  <si>
    <t>Assumptions</t>
  </si>
  <si>
    <t>1. All the assumptions underlying the Black-Scholes model apply</t>
  </si>
  <si>
    <t>2. The dividend yield over the lifetime of the option is known and a constant.</t>
  </si>
  <si>
    <t>The user has to input the following variables</t>
  </si>
  <si>
    <t>4. Riskless interest rate that corresponds to the life of the option</t>
  </si>
  <si>
    <t>Inputs relating the underlying asset</t>
  </si>
  <si>
    <t>Inputs relating to the option</t>
  </si>
  <si>
    <t>General Inputs</t>
  </si>
  <si>
    <t>VALUING FINANCIAL FLEXIBILITY</t>
  </si>
  <si>
    <t>This program calculates the value of financial flexibility</t>
  </si>
  <si>
    <t xml:space="preserve">on an annualized basis. It can be used to </t>
  </si>
  <si>
    <t>determine if firms should maintain excess debt capacity.</t>
  </si>
  <si>
    <t>1. Expected annual reinvestment needs as percent of firm value</t>
  </si>
  <si>
    <t xml:space="preserve">2. Variance in annual expected reinvestment needs </t>
  </si>
  <si>
    <t>3. Annual Reinvestment Needs that can be financed without financial flexibility (from internal funds or accessible external funds)</t>
  </si>
  <si>
    <t>5. Current Cost of Capital</t>
  </si>
  <si>
    <t>6. Excess Returns earned on Projects (ROC - Cost of Capital)</t>
  </si>
  <si>
    <t>Capital Inputs</t>
  </si>
  <si>
    <t>Value of Call (lower bound)</t>
  </si>
  <si>
    <t>Value of Call (Maximum Flexibility)</t>
  </si>
  <si>
    <t>Year</t>
  </si>
  <si>
    <t>Reinvestment Needs</t>
  </si>
  <si>
    <t>Firm Value</t>
  </si>
  <si>
    <t>Reinvestment Needs as percent of Firm Value</t>
  </si>
  <si>
    <t>Output</t>
  </si>
  <si>
    <t>Value of the call of financial flexibility (in annual terms)</t>
  </si>
  <si>
    <t>Enter annual reinvestment needs as percent of firm value</t>
  </si>
  <si>
    <t>Entet the annualized standard deviation in reinvestment needs</t>
  </si>
  <si>
    <t>Enter reinvestment needs that can be financed without flexibility</t>
  </si>
  <si>
    <t>Enter maximum reinvestment that can be financed with flexibility</t>
  </si>
  <si>
    <t>Enter the riskless rate that corresponds to the option lifetime</t>
  </si>
  <si>
    <t>Enter the current cost of capital for the firm</t>
  </si>
  <si>
    <t>Enter the firm's current return on capital</t>
  </si>
  <si>
    <t>Expiration (in years)</t>
  </si>
  <si>
    <t>Maximum Flexibility</t>
  </si>
  <si>
    <t>d1</t>
  </si>
  <si>
    <t>N(d1)</t>
  </si>
  <si>
    <t>d2</t>
  </si>
  <si>
    <t>N(d2)</t>
  </si>
  <si>
    <t>Cost of Capital</t>
  </si>
  <si>
    <t>Stock Price</t>
  </si>
  <si>
    <t>Strike Price</t>
  </si>
  <si>
    <t>Annual Excess Return</t>
  </si>
  <si>
    <t>T.Bond rate</t>
  </si>
  <si>
    <t>Variance</t>
  </si>
  <si>
    <t>Annualized dividend yield</t>
  </si>
  <si>
    <t>ln (Reinvestment Needs)</t>
  </si>
  <si>
    <t>Average Reinvestment Need as % of Value</t>
  </si>
  <si>
    <t>Standard Deviation in reinvestment needs</t>
  </si>
  <si>
    <t>REINVESTMENT NEEDS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</si>
</sst>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8" formatCode="&quot;$&quot;#,##0.00_);[Red]\(&quot;$&quot;#,##0.00\)"/>
    <numFmt numFmtId="164" formatCode="0.0000%"/>
  </numFmts>
  <fonts count="18">
    <font>
      <sz val="10"/>
      <name val="Geneva"/>
      <family val="2"/>
    </font>
    <font>
      <sz val="10"/>
      <name val="Arial"/>
      <family val="2"/>
    </font>
    <font>
      <sz val="9"/>
      <name val="Geneva"/>
      <family val="2"/>
    </font>
    <font>
      <sz val="12"/>
      <name val="Geneva"/>
      <family val="2"/>
    </font>
    <font>
      <b/>
      <sz val="14"/>
      <name val="Estrangelo Edessa"/>
      <family val="4"/>
    </font>
    <font>
      <b/>
      <sz val="10"/>
      <name val="Estrangelo Edessa"/>
      <family val="4"/>
    </font>
    <font>
      <sz val="10"/>
      <name val="Estrangelo Edessa"/>
      <family val="4"/>
    </font>
    <font>
      <b/>
      <sz val="12"/>
      <name val="Estrangelo Edessa"/>
      <family val="4"/>
    </font>
    <font>
      <sz val="12"/>
      <name val="Estrangelo Edessa"/>
      <family val="4"/>
    </font>
    <font>
      <b/>
      <sz val="24"/>
      <name val="Estrangelo Edessa"/>
      <family val="4"/>
    </font>
    <font>
      <b/>
      <sz val="11"/>
      <name val="Estrangelo Edessa"/>
      <family val="4"/>
    </font>
    <font>
      <sz val="11"/>
      <name val="Estrangelo Edessa"/>
      <family val="4"/>
    </font>
    <font>
      <b/>
      <sz val="13"/>
      <color theme="0"/>
      <name val="Estrangelo Edessa"/>
      <family val="4"/>
    </font>
    <font>
      <sz val="10"/>
      <color theme="0"/>
      <name val="Estrangelo Edessa"/>
      <family val="4"/>
    </font>
    <font>
      <sz val="12"/>
      <color theme="0"/>
      <name val="Estrangelo Edessa"/>
      <family val="4"/>
    </font>
    <font>
      <sz val="14"/>
      <name val="Estrangelo Edessa"/>
      <family val="4"/>
    </font>
    <font>
      <b/>
      <sz val="12"/>
      <color theme="0"/>
      <name val="Estrangelo Edessa"/>
      <family val="4"/>
    </font>
    <font>
      <b/>
      <sz val="8"/>
      <name val="Geneva"/>
      <family val="2"/>
    </font>
  </fonts>
  <fills count="5">
    <fill>
      <patternFill/>
    </fill>
    <fill>
      <patternFill patternType="gray125"/>
    </fill>
    <fill>
      <patternFill patternType="solid">
        <fgColor theme="3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5" tint="-0.24997000396251678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5" tint="0.3999499976634979"/>
      </right>
      <top style="thin"/>
      <bottom/>
    </border>
    <border>
      <left style="thin">
        <color theme="5" tint="0.3999499976634979"/>
      </left>
      <right style="thin">
        <color theme="5" tint="0.3999499976634979"/>
      </right>
      <top style="thin"/>
      <bottom/>
    </border>
    <border>
      <left style="thin">
        <color theme="5" tint="0.3999499976634979"/>
      </left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Continuous"/>
    </xf>
    <xf numFmtId="0" fontId="6" fillId="0" borderId="0" xfId="0" applyFont="1"/>
    <xf numFmtId="0" fontId="6" fillId="0" borderId="0" xfId="0" applyFont="1" applyAlignment="1">
      <alignment horizontal="centerContinuous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10" fontId="8" fillId="0" borderId="1" xfId="0" applyNumberFormat="1" applyFont="1" applyBorder="1" applyAlignment="1">
      <alignment horizontal="center"/>
    </xf>
    <xf numFmtId="10" fontId="8" fillId="0" borderId="0" xfId="0" applyNumberFormat="1" applyFont="1" applyBorder="1" applyAlignment="1">
      <alignment horizontal="center"/>
    </xf>
    <xf numFmtId="10" fontId="5" fillId="0" borderId="0" xfId="0" applyNumberFormat="1" applyFont="1" applyBorder="1" applyAlignment="1">
      <alignment horizontal="center"/>
    </xf>
    <xf numFmtId="10" fontId="5" fillId="0" borderId="0" xfId="15" applyNumberFormat="1" applyFont="1" applyBorder="1" applyAlignment="1">
      <alignment horizontal="center"/>
    </xf>
    <xf numFmtId="9" fontId="6" fillId="0" borderId="0" xfId="15" applyFont="1"/>
    <xf numFmtId="0" fontId="6" fillId="0" borderId="0" xfId="0" applyFont="1" applyBorder="1"/>
    <xf numFmtId="7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right" indent="1"/>
    </xf>
    <xf numFmtId="0" fontId="6" fillId="0" borderId="0" xfId="0" applyFont="1" applyAlignment="1">
      <alignment horizontal="right" indent="1"/>
    </xf>
    <xf numFmtId="0" fontId="8" fillId="0" borderId="0" xfId="0" applyFont="1" applyAlignment="1">
      <alignment horizontal="left"/>
    </xf>
    <xf numFmtId="0" fontId="10" fillId="0" borderId="0" xfId="0" applyFont="1"/>
    <xf numFmtId="0" fontId="7" fillId="0" borderId="0" xfId="0" applyFont="1" applyAlignment="1">
      <alignment horizontal="left" wrapText="1"/>
    </xf>
    <xf numFmtId="0" fontId="11" fillId="0" borderId="0" xfId="0" applyFont="1"/>
    <xf numFmtId="164" fontId="4" fillId="0" borderId="2" xfId="15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wrapText="1"/>
    </xf>
    <xf numFmtId="0" fontId="8" fillId="0" borderId="2" xfId="0" applyFont="1" applyBorder="1" applyAlignment="1">
      <alignment horizontal="center"/>
    </xf>
    <xf numFmtId="10" fontId="7" fillId="0" borderId="2" xfId="15" applyNumberFormat="1" applyFont="1" applyBorder="1" applyAlignment="1">
      <alignment horizontal="center"/>
    </xf>
    <xf numFmtId="3" fontId="7" fillId="0" borderId="2" xfId="18" applyNumberFormat="1" applyFont="1" applyBorder="1" applyAlignment="1">
      <alignment horizontal="center"/>
    </xf>
    <xf numFmtId="10" fontId="5" fillId="0" borderId="2" xfId="15" applyNumberFormat="1" applyFont="1" applyBorder="1" applyAlignment="1">
      <alignment horizontal="center"/>
    </xf>
    <xf numFmtId="10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10" fontId="5" fillId="0" borderId="2" xfId="0" applyNumberFormat="1" applyFont="1" applyBorder="1" applyAlignment="1">
      <alignment horizontal="center"/>
    </xf>
    <xf numFmtId="0" fontId="8" fillId="0" borderId="2" xfId="0" applyFont="1" applyBorder="1"/>
    <xf numFmtId="0" fontId="6" fillId="0" borderId="0" xfId="0" applyFont="1" applyAlignment="1">
      <alignment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10" fontId="14" fillId="2" borderId="0" xfId="0" applyNumberFormat="1" applyFont="1" applyFill="1" applyBorder="1" applyAlignment="1">
      <alignment horizontal="center" vertical="center"/>
    </xf>
    <xf numFmtId="0" fontId="12" fillId="3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0" fontId="4" fillId="0" borderId="0" xfId="0" applyNumberFormat="1" applyFont="1" applyBorder="1" applyAlignment="1">
      <alignment horizontal="center" vertical="center"/>
    </xf>
    <xf numFmtId="10" fontId="4" fillId="0" borderId="0" xfId="15" applyNumberFormat="1" applyFont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8" fontId="6" fillId="0" borderId="2" xfId="16" applyFont="1" applyBorder="1" applyAlignment="1">
      <alignment horizontal="center" vertical="center"/>
    </xf>
    <xf numFmtId="10" fontId="6" fillId="0" borderId="2" xfId="15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J50"/>
  <sheetViews>
    <sheetView showGridLines="0" tabSelected="1" workbookViewId="0" topLeftCell="A1">
      <selection activeCell="B5" sqref="B5"/>
    </sheetView>
  </sheetViews>
  <sheetFormatPr defaultColWidth="9.00390625" defaultRowHeight="12.75"/>
  <cols>
    <col min="1" max="1" width="3.125" style="0" customWidth="1"/>
    <col min="2" max="2" width="9.75390625" style="0" customWidth="1"/>
    <col min="3" max="3" width="18.625" style="0" customWidth="1"/>
    <col min="4" max="4" width="19.00390625" style="0" customWidth="1"/>
    <col min="5" max="5" width="28.00390625" style="0" customWidth="1"/>
    <col min="6" max="6" width="21.75390625" style="0" customWidth="1"/>
    <col min="7" max="257" width="11.375" style="0" customWidth="1"/>
  </cols>
  <sheetData>
    <row r="1" s="42" customFormat="1" ht="20.25" customHeight="1"/>
    <row r="2" s="42" customFormat="1" ht="23.25" customHeight="1">
      <c r="B2" s="45" t="s">
        <v>49</v>
      </c>
    </row>
    <row r="3" s="42" customFormat="1" ht="15" customHeight="1"/>
    <row r="4" spans="2:10" s="42" customFormat="1" ht="36.75" customHeight="1">
      <c r="B4" s="48" t="s">
        <v>20</v>
      </c>
      <c r="C4" s="49" t="s">
        <v>21</v>
      </c>
      <c r="D4" s="49" t="s">
        <v>22</v>
      </c>
      <c r="E4" s="49" t="s">
        <v>23</v>
      </c>
      <c r="F4" s="50" t="s">
        <v>46</v>
      </c>
      <c r="G4" s="33"/>
      <c r="H4" s="33"/>
      <c r="I4" s="33"/>
      <c r="J4" s="33"/>
    </row>
    <row r="5" spans="2:10" s="42" customFormat="1" ht="20.25" customHeight="1">
      <c r="B5" s="51">
        <v>1</v>
      </c>
      <c r="C5" s="52">
        <v>71</v>
      </c>
      <c r="D5" s="52">
        <v>1000</v>
      </c>
      <c r="E5" s="53">
        <f>C5/D5</f>
        <v>0.071</v>
      </c>
      <c r="F5" s="51">
        <f>IF(C5&gt;0,LN(E5),)</f>
        <v>-2.645075401940822</v>
      </c>
      <c r="G5" s="33"/>
      <c r="H5" s="33"/>
      <c r="I5" s="33"/>
      <c r="J5" s="33"/>
    </row>
    <row r="6" spans="2:10" s="42" customFormat="1" ht="20.25" customHeight="1">
      <c r="B6" s="51">
        <v>2</v>
      </c>
      <c r="C6" s="52">
        <v>33</v>
      </c>
      <c r="D6" s="52">
        <v>1071</v>
      </c>
      <c r="E6" s="53">
        <f aca="true" t="shared" si="0" ref="E6:E14">C6/D6</f>
        <v>0.03081232492997199</v>
      </c>
      <c r="F6" s="51">
        <f aca="true" t="shared" si="1" ref="F6:F14">IF(C6&gt;0,LN(E6),)</f>
        <v>-3.4798405089812685</v>
      </c>
      <c r="G6" s="33"/>
      <c r="H6" s="33"/>
      <c r="I6" s="33"/>
      <c r="J6" s="33"/>
    </row>
    <row r="7" spans="2:10" s="42" customFormat="1" ht="20.25" customHeight="1">
      <c r="B7" s="51">
        <v>3</v>
      </c>
      <c r="C7" s="52">
        <v>181</v>
      </c>
      <c r="D7" s="52">
        <v>1156</v>
      </c>
      <c r="E7" s="53">
        <f t="shared" si="0"/>
        <v>0.15657439446366783</v>
      </c>
      <c r="F7" s="51">
        <f t="shared" si="1"/>
        <v>-1.854224017966497</v>
      </c>
      <c r="G7" s="33"/>
      <c r="H7" s="33"/>
      <c r="I7" s="33"/>
      <c r="J7" s="33"/>
    </row>
    <row r="8" spans="2:10" s="42" customFormat="1" ht="20.25" customHeight="1">
      <c r="B8" s="51">
        <v>4</v>
      </c>
      <c r="C8" s="52">
        <v>55</v>
      </c>
      <c r="D8" s="52">
        <v>1211</v>
      </c>
      <c r="E8" s="53">
        <f t="shared" si="0"/>
        <v>0.04541701073492981</v>
      </c>
      <c r="F8" s="51">
        <f t="shared" si="1"/>
        <v>-3.091868558320621</v>
      </c>
      <c r="G8" s="33"/>
      <c r="H8" s="33"/>
      <c r="I8" s="33"/>
      <c r="J8" s="33"/>
    </row>
    <row r="9" spans="2:10" s="42" customFormat="1" ht="20.25" customHeight="1">
      <c r="B9" s="51">
        <v>5</v>
      </c>
      <c r="C9" s="52">
        <v>83</v>
      </c>
      <c r="D9" s="52">
        <v>1413</v>
      </c>
      <c r="E9" s="53">
        <f t="shared" si="0"/>
        <v>0.05874026893135174</v>
      </c>
      <c r="F9" s="51">
        <f t="shared" si="1"/>
        <v>-2.8346297748879294</v>
      </c>
      <c r="G9" s="33"/>
      <c r="H9" s="33"/>
      <c r="I9" s="33"/>
      <c r="J9" s="33"/>
    </row>
    <row r="10" spans="2:10" s="42" customFormat="1" ht="20.25" customHeight="1">
      <c r="B10" s="51">
        <v>6</v>
      </c>
      <c r="C10" s="52">
        <v>233</v>
      </c>
      <c r="D10" s="52">
        <v>1666</v>
      </c>
      <c r="E10" s="53">
        <f t="shared" si="0"/>
        <v>0.1398559423769508</v>
      </c>
      <c r="F10" s="51">
        <f t="shared" si="1"/>
        <v>-1.9671423691610874</v>
      </c>
      <c r="G10" s="33"/>
      <c r="H10" s="33"/>
      <c r="I10" s="33"/>
      <c r="J10" s="33"/>
    </row>
    <row r="11" spans="2:10" s="42" customFormat="1" ht="20.25" customHeight="1">
      <c r="B11" s="51">
        <v>7</v>
      </c>
      <c r="C11" s="52">
        <v>90</v>
      </c>
      <c r="D11" s="52">
        <v>1870</v>
      </c>
      <c r="E11" s="53">
        <f t="shared" si="0"/>
        <v>0.0481283422459893</v>
      </c>
      <c r="F11" s="51">
        <f t="shared" si="1"/>
        <v>-3.0338840395183673</v>
      </c>
      <c r="G11" s="33"/>
      <c r="H11" s="33"/>
      <c r="I11" s="33"/>
      <c r="J11" s="33"/>
    </row>
    <row r="12" spans="2:10" s="42" customFormat="1" ht="20.25" customHeight="1">
      <c r="B12" s="51">
        <v>8</v>
      </c>
      <c r="C12" s="52">
        <v>211</v>
      </c>
      <c r="D12" s="52">
        <v>2001</v>
      </c>
      <c r="E12" s="53">
        <f t="shared" si="0"/>
        <v>0.1054472763618191</v>
      </c>
      <c r="F12" s="51">
        <f t="shared" si="1"/>
        <v>-2.2495442011076667</v>
      </c>
      <c r="G12" s="33"/>
      <c r="H12" s="33"/>
      <c r="I12" s="33"/>
      <c r="J12" s="33"/>
    </row>
    <row r="13" spans="2:10" s="42" customFormat="1" ht="20.25" customHeight="1">
      <c r="B13" s="51">
        <v>9</v>
      </c>
      <c r="C13" s="52">
        <v>122</v>
      </c>
      <c r="D13" s="52">
        <v>2133</v>
      </c>
      <c r="E13" s="53">
        <f t="shared" si="0"/>
        <v>0.05719643694327239</v>
      </c>
      <c r="F13" s="51">
        <f t="shared" si="1"/>
        <v>-2.861263673738094</v>
      </c>
      <c r="G13" s="33"/>
      <c r="H13" s="33"/>
      <c r="I13" s="33"/>
      <c r="J13" s="33"/>
    </row>
    <row r="14" spans="2:10" s="42" customFormat="1" ht="20.25" customHeight="1">
      <c r="B14" s="51">
        <v>10</v>
      </c>
      <c r="C14" s="52">
        <v>445</v>
      </c>
      <c r="D14" s="52">
        <v>2225</v>
      </c>
      <c r="E14" s="53">
        <f t="shared" si="0"/>
        <v>0.2</v>
      </c>
      <c r="F14" s="51">
        <f t="shared" si="1"/>
        <v>-1.6094379124341003</v>
      </c>
      <c r="G14" s="33"/>
      <c r="H14" s="33"/>
      <c r="I14" s="33"/>
      <c r="J14" s="33"/>
    </row>
    <row r="15" spans="2:10" s="42" customFormat="1" ht="20.25" customHeight="1">
      <c r="B15" s="33"/>
      <c r="C15" s="33"/>
      <c r="D15" s="33"/>
      <c r="E15" s="33"/>
      <c r="F15" s="33"/>
      <c r="G15" s="33"/>
      <c r="H15" s="33"/>
      <c r="I15" s="33"/>
      <c r="J15" s="33"/>
    </row>
    <row r="16" spans="2:10" s="42" customFormat="1" ht="20.25" customHeight="1">
      <c r="B16" s="44" t="s">
        <v>47</v>
      </c>
      <c r="C16" s="33"/>
      <c r="D16" s="33"/>
      <c r="E16" s="46">
        <f>AVERAGE(E5:E14)</f>
        <v>0.09131719969879529</v>
      </c>
      <c r="F16" s="43"/>
      <c r="G16" s="33"/>
      <c r="H16" s="33"/>
      <c r="I16" s="33"/>
      <c r="J16" s="33"/>
    </row>
    <row r="17" spans="2:10" s="42" customFormat="1" ht="20.25" customHeight="1">
      <c r="B17" s="44" t="s">
        <v>48</v>
      </c>
      <c r="C17" s="33"/>
      <c r="D17" s="33"/>
      <c r="E17" s="43"/>
      <c r="F17" s="47">
        <f>STDEV(F5:F14)</f>
        <v>0.6125043783929957</v>
      </c>
      <c r="G17" s="33"/>
      <c r="H17" s="33"/>
      <c r="I17" s="33"/>
      <c r="J17" s="33"/>
    </row>
    <row r="18" spans="2:10" ht="13.5">
      <c r="B18" s="3"/>
      <c r="C18" s="3"/>
      <c r="D18" s="3"/>
      <c r="E18" s="3"/>
      <c r="F18" s="3"/>
      <c r="G18" s="3"/>
      <c r="H18" s="3"/>
      <c r="I18" s="3"/>
      <c r="J18" s="3"/>
    </row>
    <row r="19" spans="2:10" ht="13.5">
      <c r="B19" s="3"/>
      <c r="C19" s="3"/>
      <c r="D19" s="3"/>
      <c r="E19" s="3"/>
      <c r="F19" s="3"/>
      <c r="G19" s="3"/>
      <c r="H19" s="3"/>
      <c r="I19" s="3"/>
      <c r="J19" s="3"/>
    </row>
    <row r="20" spans="2:10" ht="13.5">
      <c r="B20" s="3"/>
      <c r="C20" s="3"/>
      <c r="D20" s="3"/>
      <c r="E20" s="3"/>
      <c r="F20" s="3"/>
      <c r="G20" s="3"/>
      <c r="H20" s="3"/>
      <c r="I20" s="3"/>
      <c r="J20" s="3"/>
    </row>
    <row r="21" spans="2:10" ht="13.5">
      <c r="B21" s="3"/>
      <c r="C21" s="3"/>
      <c r="D21" s="3"/>
      <c r="E21" s="3"/>
      <c r="F21" s="3"/>
      <c r="G21" s="3"/>
      <c r="H21" s="3"/>
      <c r="I21" s="3"/>
      <c r="J21" s="3"/>
    </row>
    <row r="22" spans="2:10" ht="13.5">
      <c r="B22" s="3"/>
      <c r="C22" s="3"/>
      <c r="D22" s="3"/>
      <c r="E22" s="3"/>
      <c r="F22" s="3"/>
      <c r="G22" s="3"/>
      <c r="H22" s="3"/>
      <c r="I22" s="3"/>
      <c r="J22" s="3"/>
    </row>
    <row r="23" spans="2:10" ht="13.5">
      <c r="B23" s="3"/>
      <c r="C23" s="3"/>
      <c r="D23" s="3"/>
      <c r="E23" s="3"/>
      <c r="F23" s="3"/>
      <c r="G23" s="3"/>
      <c r="H23" s="3"/>
      <c r="I23" s="3"/>
      <c r="J23" s="3"/>
    </row>
    <row r="24" spans="2:10" ht="13.5">
      <c r="B24" s="3"/>
      <c r="C24" s="3"/>
      <c r="D24" s="3"/>
      <c r="E24" s="3"/>
      <c r="F24" s="3"/>
      <c r="G24" s="3"/>
      <c r="H24" s="3"/>
      <c r="I24" s="3"/>
      <c r="J24" s="3"/>
    </row>
    <row r="25" spans="2:10" ht="13.5">
      <c r="B25" s="3"/>
      <c r="C25" s="3"/>
      <c r="D25" s="3"/>
      <c r="E25" s="3"/>
      <c r="F25" s="3"/>
      <c r="G25" s="3"/>
      <c r="H25" s="3"/>
      <c r="I25" s="3"/>
      <c r="J25" s="3"/>
    </row>
    <row r="26" spans="2:10" ht="13.5">
      <c r="B26" s="3"/>
      <c r="C26" s="3"/>
      <c r="D26" s="3"/>
      <c r="E26" s="3"/>
      <c r="F26" s="3"/>
      <c r="G26" s="3"/>
      <c r="H26" s="3"/>
      <c r="I26" s="3"/>
      <c r="J26" s="3"/>
    </row>
    <row r="27" spans="2:10" ht="13.5">
      <c r="B27" s="3"/>
      <c r="C27" s="3"/>
      <c r="D27" s="3"/>
      <c r="E27" s="3"/>
      <c r="F27" s="3"/>
      <c r="G27" s="3"/>
      <c r="H27" s="3"/>
      <c r="I27" s="3"/>
      <c r="J27" s="3"/>
    </row>
    <row r="28" spans="2:10" ht="13.5">
      <c r="B28" s="3"/>
      <c r="C28" s="3"/>
      <c r="D28" s="3"/>
      <c r="E28" s="3"/>
      <c r="F28" s="3"/>
      <c r="G28" s="3"/>
      <c r="H28" s="3"/>
      <c r="I28" s="3"/>
      <c r="J28" s="3"/>
    </row>
    <row r="29" spans="2:10" ht="13.5">
      <c r="B29" s="3"/>
      <c r="C29" s="3"/>
      <c r="D29" s="3"/>
      <c r="E29" s="3"/>
      <c r="F29" s="3"/>
      <c r="G29" s="3"/>
      <c r="H29" s="3"/>
      <c r="I29" s="3"/>
      <c r="J29" s="3"/>
    </row>
    <row r="30" spans="2:10" ht="13.5">
      <c r="B30" s="3"/>
      <c r="C30" s="3"/>
      <c r="D30" s="3"/>
      <c r="E30" s="3"/>
      <c r="F30" s="3"/>
      <c r="G30" s="3"/>
      <c r="H30" s="3"/>
      <c r="I30" s="3"/>
      <c r="J30" s="3"/>
    </row>
    <row r="31" spans="2:10" ht="13.5">
      <c r="B31" s="3"/>
      <c r="C31" s="3"/>
      <c r="D31" s="3"/>
      <c r="E31" s="3"/>
      <c r="F31" s="3"/>
      <c r="G31" s="3"/>
      <c r="H31" s="3"/>
      <c r="I31" s="3"/>
      <c r="J31" s="3"/>
    </row>
    <row r="32" spans="2:10" ht="13.5">
      <c r="B32" s="3"/>
      <c r="C32" s="3"/>
      <c r="D32" s="3"/>
      <c r="E32" s="3"/>
      <c r="F32" s="3"/>
      <c r="G32" s="3"/>
      <c r="H32" s="3"/>
      <c r="I32" s="3"/>
      <c r="J32" s="3"/>
    </row>
    <row r="33" spans="2:10" ht="13.5">
      <c r="B33" s="3"/>
      <c r="C33" s="3"/>
      <c r="D33" s="3"/>
      <c r="E33" s="3"/>
      <c r="F33" s="3"/>
      <c r="G33" s="3"/>
      <c r="H33" s="3"/>
      <c r="I33" s="3"/>
      <c r="J33" s="3"/>
    </row>
    <row r="34" spans="2:10" ht="13.5">
      <c r="B34" s="3"/>
      <c r="C34" s="3"/>
      <c r="D34" s="3"/>
      <c r="E34" s="3"/>
      <c r="F34" s="3"/>
      <c r="G34" s="3"/>
      <c r="H34" s="3"/>
      <c r="I34" s="3"/>
      <c r="J34" s="3"/>
    </row>
    <row r="35" spans="2:10" ht="13.5">
      <c r="B35" s="3"/>
      <c r="C35" s="3"/>
      <c r="D35" s="3"/>
      <c r="E35" s="3"/>
      <c r="F35" s="3"/>
      <c r="G35" s="3"/>
      <c r="H35" s="3"/>
      <c r="I35" s="3"/>
      <c r="J35" s="3"/>
    </row>
    <row r="36" spans="2:10" ht="13.5">
      <c r="B36" s="3"/>
      <c r="C36" s="3"/>
      <c r="D36" s="3"/>
      <c r="E36" s="3"/>
      <c r="F36" s="3"/>
      <c r="G36" s="3"/>
      <c r="H36" s="3"/>
      <c r="I36" s="3"/>
      <c r="J36" s="3"/>
    </row>
    <row r="37" spans="2:10" ht="13.5">
      <c r="B37" s="3"/>
      <c r="C37" s="3"/>
      <c r="D37" s="3"/>
      <c r="E37" s="3"/>
      <c r="F37" s="3"/>
      <c r="G37" s="3"/>
      <c r="H37" s="3"/>
      <c r="I37" s="3"/>
      <c r="J37" s="3"/>
    </row>
    <row r="38" spans="2:10" ht="13.5">
      <c r="B38" s="3"/>
      <c r="C38" s="3"/>
      <c r="D38" s="3"/>
      <c r="E38" s="3"/>
      <c r="F38" s="3"/>
      <c r="G38" s="3"/>
      <c r="H38" s="3"/>
      <c r="I38" s="3"/>
      <c r="J38" s="3"/>
    </row>
    <row r="39" spans="2:10" ht="13.5">
      <c r="B39" s="3"/>
      <c r="C39" s="3"/>
      <c r="D39" s="3"/>
      <c r="E39" s="3"/>
      <c r="F39" s="3"/>
      <c r="G39" s="3"/>
      <c r="H39" s="3"/>
      <c r="I39" s="3"/>
      <c r="J39" s="3"/>
    </row>
    <row r="40" spans="2:10" ht="13.5">
      <c r="B40" s="3"/>
      <c r="C40" s="3"/>
      <c r="D40" s="3"/>
      <c r="E40" s="3"/>
      <c r="F40" s="3"/>
      <c r="G40" s="3"/>
      <c r="H40" s="3"/>
      <c r="I40" s="3"/>
      <c r="J40" s="3"/>
    </row>
    <row r="41" spans="2:10" ht="13.5">
      <c r="B41" s="3"/>
      <c r="C41" s="3"/>
      <c r="D41" s="3"/>
      <c r="E41" s="3"/>
      <c r="F41" s="3"/>
      <c r="G41" s="3"/>
      <c r="H41" s="3"/>
      <c r="I41" s="3"/>
      <c r="J41" s="3"/>
    </row>
    <row r="42" spans="2:10" ht="13.5">
      <c r="B42" s="3"/>
      <c r="C42" s="3"/>
      <c r="D42" s="3"/>
      <c r="E42" s="3"/>
      <c r="F42" s="3"/>
      <c r="G42" s="3"/>
      <c r="H42" s="3"/>
      <c r="I42" s="3"/>
      <c r="J42" s="3"/>
    </row>
    <row r="43" spans="2:10" ht="13.5">
      <c r="B43" s="3"/>
      <c r="C43" s="3"/>
      <c r="D43" s="3"/>
      <c r="E43" s="3"/>
      <c r="F43" s="3"/>
      <c r="G43" s="3"/>
      <c r="H43" s="3"/>
      <c r="I43" s="3"/>
      <c r="J43" s="3"/>
    </row>
    <row r="44" spans="2:10" ht="13.5">
      <c r="B44" s="3"/>
      <c r="C44" s="3"/>
      <c r="D44" s="3"/>
      <c r="E44" s="3"/>
      <c r="F44" s="3"/>
      <c r="G44" s="3"/>
      <c r="H44" s="3"/>
      <c r="I44" s="3"/>
      <c r="J44" s="3"/>
    </row>
    <row r="45" spans="2:10" ht="13.5">
      <c r="B45" s="3"/>
      <c r="C45" s="3"/>
      <c r="D45" s="3"/>
      <c r="E45" s="3"/>
      <c r="F45" s="3"/>
      <c r="G45" s="3"/>
      <c r="H45" s="3"/>
      <c r="I45" s="3"/>
      <c r="J45" s="3"/>
    </row>
    <row r="46" spans="2:10" ht="13.5">
      <c r="B46" s="3"/>
      <c r="C46" s="3"/>
      <c r="D46" s="3"/>
      <c r="E46" s="3"/>
      <c r="F46" s="3"/>
      <c r="G46" s="3"/>
      <c r="H46" s="3"/>
      <c r="I46" s="3"/>
      <c r="J46" s="3"/>
    </row>
    <row r="47" spans="2:10" ht="13.5">
      <c r="B47" s="3"/>
      <c r="C47" s="3"/>
      <c r="D47" s="3"/>
      <c r="E47" s="3"/>
      <c r="F47" s="3"/>
      <c r="G47" s="3"/>
      <c r="H47" s="3"/>
      <c r="I47" s="3"/>
      <c r="J47" s="3"/>
    </row>
    <row r="48" spans="2:10" ht="13.5">
      <c r="B48" s="3"/>
      <c r="C48" s="3"/>
      <c r="D48" s="3"/>
      <c r="E48" s="3"/>
      <c r="F48" s="3"/>
      <c r="G48" s="3"/>
      <c r="H48" s="3"/>
      <c r="I48" s="3"/>
      <c r="J48" s="3"/>
    </row>
    <row r="49" spans="2:10" ht="13.5">
      <c r="B49" s="3"/>
      <c r="C49" s="3"/>
      <c r="D49" s="3"/>
      <c r="E49" s="3"/>
      <c r="F49" s="3"/>
      <c r="G49" s="3"/>
      <c r="H49" s="3"/>
      <c r="I49" s="3"/>
      <c r="J49" s="3"/>
    </row>
    <row r="50" spans="2:10" ht="13.5">
      <c r="B50" s="3"/>
      <c r="C50" s="3"/>
      <c r="D50" s="3"/>
      <c r="E50" s="3"/>
      <c r="F50" s="3"/>
      <c r="G50" s="3"/>
      <c r="H50" s="3"/>
      <c r="I50" s="3"/>
      <c r="J50" s="3"/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49"/>
  <sheetViews>
    <sheetView showGridLines="0" workbookViewId="0" topLeftCell="A19">
      <selection activeCell="B2" sqref="B2"/>
    </sheetView>
  </sheetViews>
  <sheetFormatPr defaultColWidth="12.375" defaultRowHeight="12.75"/>
  <cols>
    <col min="1" max="1" width="4.25390625" style="0" customWidth="1"/>
    <col min="2" max="2" width="22.75390625" style="0" customWidth="1"/>
    <col min="3" max="3" width="12.75390625" style="0" customWidth="1"/>
    <col min="4" max="4" width="10.25390625" style="0" customWidth="1"/>
    <col min="5" max="5" width="16.00390625" style="0" customWidth="1"/>
    <col min="6" max="7" width="12.75390625" style="0" customWidth="1"/>
  </cols>
  <sheetData>
    <row r="2" spans="2:9" ht="32.25">
      <c r="B2" s="16" t="s">
        <v>8</v>
      </c>
      <c r="C2" s="2"/>
      <c r="D2" s="15"/>
      <c r="E2" s="2"/>
      <c r="F2" s="2"/>
      <c r="G2" s="2"/>
      <c r="H2" s="3"/>
      <c r="I2" s="3"/>
    </row>
    <row r="3" spans="1:9" ht="20.1" customHeight="1">
      <c r="A3" s="3"/>
      <c r="B3" s="3"/>
      <c r="C3" s="3"/>
      <c r="D3" s="3"/>
      <c r="E3" s="3"/>
      <c r="F3" s="3"/>
      <c r="G3" s="3"/>
      <c r="H3" s="3"/>
      <c r="I3" s="3"/>
    </row>
    <row r="4" spans="2:9" ht="20.1" customHeight="1">
      <c r="B4" s="19" t="s">
        <v>9</v>
      </c>
      <c r="C4" s="4"/>
      <c r="D4" s="4"/>
      <c r="E4" s="4"/>
      <c r="F4" s="4"/>
      <c r="G4" s="4"/>
      <c r="H4" s="3"/>
      <c r="I4" s="3"/>
    </row>
    <row r="5" spans="2:9" ht="20.1" customHeight="1">
      <c r="B5" s="19" t="s">
        <v>10</v>
      </c>
      <c r="C5" s="4"/>
      <c r="D5" s="4"/>
      <c r="E5" s="4"/>
      <c r="F5" s="4"/>
      <c r="G5" s="4"/>
      <c r="H5" s="3"/>
      <c r="I5" s="3"/>
    </row>
    <row r="6" spans="2:9" ht="20.1" customHeight="1">
      <c r="B6" s="19" t="s">
        <v>11</v>
      </c>
      <c r="C6" s="4"/>
      <c r="D6" s="4"/>
      <c r="E6" s="4"/>
      <c r="F6" s="4"/>
      <c r="G6" s="4"/>
      <c r="H6" s="3"/>
      <c r="I6" s="3"/>
    </row>
    <row r="7" spans="1:9" ht="20.1" customHeight="1">
      <c r="A7" s="3"/>
      <c r="B7" s="3"/>
      <c r="C7" s="3"/>
      <c r="D7" s="3"/>
      <c r="E7" s="3"/>
      <c r="F7" s="3"/>
      <c r="G7" s="3"/>
      <c r="H7" s="3"/>
      <c r="I7" s="3"/>
    </row>
    <row r="8" spans="1:9" ht="20.1" customHeight="1">
      <c r="A8" s="3"/>
      <c r="B8" s="5" t="s">
        <v>0</v>
      </c>
      <c r="C8" s="3"/>
      <c r="D8" s="3"/>
      <c r="E8" s="6"/>
      <c r="F8" s="6"/>
      <c r="G8" s="3"/>
      <c r="H8" s="3"/>
      <c r="I8" s="3"/>
    </row>
    <row r="9" spans="1:9" ht="20.1" customHeight="1">
      <c r="A9" s="3"/>
      <c r="B9" s="6" t="s">
        <v>1</v>
      </c>
      <c r="C9" s="3"/>
      <c r="D9" s="3"/>
      <c r="E9" s="6"/>
      <c r="F9" s="6"/>
      <c r="G9" s="3"/>
      <c r="H9" s="3"/>
      <c r="I9" s="3"/>
    </row>
    <row r="10" spans="1:9" ht="20.1" customHeight="1">
      <c r="A10" s="3"/>
      <c r="B10" s="6" t="s">
        <v>2</v>
      </c>
      <c r="C10" s="3"/>
      <c r="D10" s="3"/>
      <c r="E10" s="6"/>
      <c r="F10" s="6"/>
      <c r="G10" s="3"/>
      <c r="H10" s="3"/>
      <c r="I10" s="3"/>
    </row>
    <row r="11" spans="1:9" ht="20.1" customHeight="1">
      <c r="A11" s="3"/>
      <c r="B11" s="6"/>
      <c r="C11" s="3"/>
      <c r="D11" s="3"/>
      <c r="E11" s="6"/>
      <c r="F11" s="6"/>
      <c r="G11" s="3"/>
      <c r="H11" s="3"/>
      <c r="I11" s="3"/>
    </row>
    <row r="12" spans="1:9" ht="20.1" customHeight="1">
      <c r="A12" s="3"/>
      <c r="B12" s="5" t="s">
        <v>3</v>
      </c>
      <c r="C12" s="3"/>
      <c r="D12" s="3"/>
      <c r="E12" s="6"/>
      <c r="F12" s="6"/>
      <c r="G12" s="3"/>
      <c r="H12" s="3"/>
      <c r="I12" s="3"/>
    </row>
    <row r="13" spans="1:9" ht="20.1" customHeight="1">
      <c r="A13" s="3"/>
      <c r="B13" s="6" t="s">
        <v>12</v>
      </c>
      <c r="C13" s="3"/>
      <c r="D13" s="3"/>
      <c r="E13" s="6"/>
      <c r="F13" s="6"/>
      <c r="G13" s="3"/>
      <c r="H13" s="3"/>
      <c r="I13" s="3"/>
    </row>
    <row r="14" spans="1:9" ht="20.1" customHeight="1">
      <c r="A14" s="3"/>
      <c r="B14" s="6" t="s">
        <v>13</v>
      </c>
      <c r="C14" s="3"/>
      <c r="D14" s="3"/>
      <c r="E14" s="6"/>
      <c r="F14" s="6"/>
      <c r="G14" s="3"/>
      <c r="H14" s="3"/>
      <c r="I14" s="3"/>
    </row>
    <row r="15" spans="1:9" ht="20.1" customHeight="1">
      <c r="A15" s="3"/>
      <c r="B15" s="6" t="s">
        <v>14</v>
      </c>
      <c r="C15" s="3"/>
      <c r="D15" s="3"/>
      <c r="E15" s="6"/>
      <c r="F15" s="6"/>
      <c r="G15" s="3"/>
      <c r="H15" s="3"/>
      <c r="I15" s="3"/>
    </row>
    <row r="16" spans="1:9" ht="20.1" customHeight="1">
      <c r="A16" s="3"/>
      <c r="B16" s="6" t="s">
        <v>4</v>
      </c>
      <c r="C16" s="3"/>
      <c r="D16" s="3"/>
      <c r="E16" s="6"/>
      <c r="F16" s="6"/>
      <c r="G16" s="3"/>
      <c r="H16" s="3"/>
      <c r="I16" s="3"/>
    </row>
    <row r="17" spans="1:9" ht="20.1" customHeight="1">
      <c r="A17" s="3"/>
      <c r="B17" s="6" t="s">
        <v>15</v>
      </c>
      <c r="C17" s="3"/>
      <c r="D17" s="3"/>
      <c r="E17" s="6"/>
      <c r="F17" s="6"/>
      <c r="G17" s="3"/>
      <c r="H17" s="3"/>
      <c r="I17" s="3"/>
    </row>
    <row r="18" spans="1:9" ht="20.1" customHeight="1">
      <c r="A18" s="3"/>
      <c r="B18" s="6" t="s">
        <v>16</v>
      </c>
      <c r="C18" s="3"/>
      <c r="D18" s="3"/>
      <c r="E18" s="6"/>
      <c r="F18" s="6"/>
      <c r="G18" s="3"/>
      <c r="H18" s="3"/>
      <c r="I18" s="3"/>
    </row>
    <row r="19" spans="1:9" ht="20.1" customHeight="1">
      <c r="A19" s="3"/>
      <c r="B19" s="6"/>
      <c r="C19" s="3"/>
      <c r="D19" s="3"/>
      <c r="E19" s="6"/>
      <c r="F19" s="6"/>
      <c r="G19" s="3"/>
      <c r="H19" s="3"/>
      <c r="I19" s="3"/>
    </row>
    <row r="20" spans="1:9" ht="20.1" customHeight="1">
      <c r="A20" s="3"/>
      <c r="B20" s="34" t="s">
        <v>5</v>
      </c>
      <c r="C20" s="35"/>
      <c r="D20" s="35"/>
      <c r="E20" s="36"/>
      <c r="F20" s="36"/>
      <c r="G20" s="3"/>
      <c r="H20" s="3"/>
      <c r="I20" s="3"/>
    </row>
    <row r="21" spans="1:9" ht="20.1" customHeight="1">
      <c r="A21" s="3"/>
      <c r="B21" s="6" t="s">
        <v>26</v>
      </c>
      <c r="C21" s="3"/>
      <c r="D21" s="3"/>
      <c r="E21" s="7"/>
      <c r="F21" s="8">
        <v>0.0913</v>
      </c>
      <c r="G21" s="7"/>
      <c r="H21" s="3"/>
      <c r="I21" s="3"/>
    </row>
    <row r="22" spans="1:9" ht="20.1" customHeight="1">
      <c r="A22" s="3"/>
      <c r="B22" s="6"/>
      <c r="C22" s="3"/>
      <c r="D22" s="3"/>
      <c r="E22" s="7"/>
      <c r="F22" s="7"/>
      <c r="G22" s="3"/>
      <c r="H22" s="3"/>
      <c r="I22" s="3"/>
    </row>
    <row r="23" spans="1:9" ht="20.1" customHeight="1">
      <c r="A23" s="3"/>
      <c r="B23" s="6" t="s">
        <v>27</v>
      </c>
      <c r="C23" s="3"/>
      <c r="D23" s="3"/>
      <c r="E23" s="7"/>
      <c r="F23" s="8">
        <v>0.6125</v>
      </c>
      <c r="G23" s="7"/>
      <c r="H23" s="3"/>
      <c r="I23" s="3"/>
    </row>
    <row r="24" spans="1:9" ht="20.1" customHeight="1">
      <c r="A24" s="3"/>
      <c r="B24" s="6"/>
      <c r="C24" s="3"/>
      <c r="D24" s="3"/>
      <c r="E24" s="7"/>
      <c r="F24" s="7"/>
      <c r="G24" s="3"/>
      <c r="H24" s="3"/>
      <c r="I24" s="3"/>
    </row>
    <row r="25" spans="1:9" ht="20.1" customHeight="1">
      <c r="A25" s="3"/>
      <c r="B25" s="34" t="s">
        <v>6</v>
      </c>
      <c r="C25" s="35"/>
      <c r="D25" s="35"/>
      <c r="E25" s="37"/>
      <c r="F25" s="37"/>
      <c r="G25" s="3"/>
      <c r="H25" s="3"/>
      <c r="I25" s="3"/>
    </row>
    <row r="26" spans="1:9" ht="20.1" customHeight="1">
      <c r="A26" s="3"/>
      <c r="B26" s="6" t="s">
        <v>28</v>
      </c>
      <c r="C26" s="3"/>
      <c r="D26" s="3"/>
      <c r="E26" s="3"/>
      <c r="F26" s="8">
        <v>0.05</v>
      </c>
      <c r="G26" s="7"/>
      <c r="H26" s="6"/>
      <c r="I26" s="3"/>
    </row>
    <row r="27" spans="1:9" ht="20.1" customHeight="1">
      <c r="A27" s="3"/>
      <c r="B27" s="6" t="s">
        <v>29</v>
      </c>
      <c r="C27" s="6"/>
      <c r="D27" s="6"/>
      <c r="E27" s="7"/>
      <c r="F27" s="8">
        <v>0.17</v>
      </c>
      <c r="G27" s="6"/>
      <c r="H27" s="3"/>
      <c r="I27" s="3"/>
    </row>
    <row r="28" spans="1:9" ht="20.1" customHeight="1">
      <c r="A28" s="3"/>
      <c r="B28" s="5" t="s">
        <v>7</v>
      </c>
      <c r="C28" s="6"/>
      <c r="D28" s="6"/>
      <c r="E28" s="7"/>
      <c r="F28" s="7"/>
      <c r="G28" s="6"/>
      <c r="H28" s="3"/>
      <c r="I28" s="3"/>
    </row>
    <row r="29" spans="1:9" ht="20.1" customHeight="1">
      <c r="A29" s="3"/>
      <c r="B29" s="6" t="s">
        <v>30</v>
      </c>
      <c r="C29" s="6"/>
      <c r="D29" s="6"/>
      <c r="E29" s="7"/>
      <c r="F29" s="8">
        <v>0.06</v>
      </c>
      <c r="G29" s="7"/>
      <c r="H29" s="3"/>
      <c r="I29" s="3"/>
    </row>
    <row r="30" spans="1:9" ht="20.1" customHeight="1">
      <c r="A30" s="3"/>
      <c r="B30" s="6"/>
      <c r="C30" s="6"/>
      <c r="D30" s="6"/>
      <c r="E30" s="7"/>
      <c r="F30" s="9"/>
      <c r="G30" s="7"/>
      <c r="H30" s="3"/>
      <c r="I30" s="3"/>
    </row>
    <row r="31" spans="1:9" ht="20.1" customHeight="1">
      <c r="A31" s="3"/>
      <c r="B31" s="34" t="s">
        <v>17</v>
      </c>
      <c r="C31" s="36"/>
      <c r="D31" s="36"/>
      <c r="E31" s="38"/>
      <c r="F31" s="39"/>
      <c r="G31" s="7"/>
      <c r="H31" s="3"/>
      <c r="I31" s="3"/>
    </row>
    <row r="32" spans="1:9" ht="20.1" customHeight="1">
      <c r="A32" s="3"/>
      <c r="B32" s="6" t="s">
        <v>31</v>
      </c>
      <c r="C32" s="6"/>
      <c r="D32" s="6"/>
      <c r="E32" s="7"/>
      <c r="F32" s="8">
        <v>0.1222</v>
      </c>
      <c r="G32" s="7"/>
      <c r="H32" s="3"/>
      <c r="I32" s="3"/>
    </row>
    <row r="33" spans="1:9" ht="20.1" customHeight="1">
      <c r="A33" s="3"/>
      <c r="B33" s="6" t="s">
        <v>32</v>
      </c>
      <c r="C33" s="6"/>
      <c r="D33" s="6"/>
      <c r="E33" s="6"/>
      <c r="F33" s="8">
        <v>0.1869</v>
      </c>
      <c r="G33" s="6"/>
      <c r="H33" s="3"/>
      <c r="I33" s="3"/>
    </row>
    <row r="34" spans="1:9" ht="20.1" customHeight="1">
      <c r="A34" s="3"/>
      <c r="B34" s="6"/>
      <c r="C34" s="6"/>
      <c r="D34" s="6"/>
      <c r="E34" s="6"/>
      <c r="F34" s="6"/>
      <c r="G34" s="6"/>
      <c r="H34" s="3"/>
      <c r="I34" s="3"/>
    </row>
    <row r="35" spans="2:9" s="1" customFormat="1" ht="20.1" customHeight="1">
      <c r="B35" s="40" t="s">
        <v>24</v>
      </c>
      <c r="C35" s="41"/>
      <c r="D35" s="41"/>
      <c r="E35" s="41"/>
      <c r="F35" s="41"/>
      <c r="G35" s="41"/>
      <c r="H35" s="6"/>
      <c r="I35" s="6"/>
    </row>
    <row r="36" spans="2:9" ht="20.1" customHeight="1">
      <c r="B36" s="6" t="s">
        <v>40</v>
      </c>
      <c r="C36" s="26">
        <f>F21</f>
        <v>0.0913</v>
      </c>
      <c r="D36" s="3"/>
      <c r="E36" s="6" t="s">
        <v>43</v>
      </c>
      <c r="F36" s="3"/>
      <c r="G36" s="29">
        <f>F29</f>
        <v>0.06</v>
      </c>
      <c r="H36" s="3"/>
      <c r="I36" s="3"/>
    </row>
    <row r="37" spans="2:9" ht="20.1" customHeight="1">
      <c r="B37" s="6" t="s">
        <v>41</v>
      </c>
      <c r="C37" s="26">
        <f>F26</f>
        <v>0.05</v>
      </c>
      <c r="D37" s="3"/>
      <c r="E37" s="6" t="s">
        <v>44</v>
      </c>
      <c r="F37" s="3"/>
      <c r="G37" s="30">
        <f>F23^2</f>
        <v>0.3751562500000001</v>
      </c>
      <c r="H37" s="3"/>
      <c r="I37" s="3"/>
    </row>
    <row r="38" spans="2:9" ht="20.1" customHeight="1">
      <c r="B38" s="6" t="s">
        <v>33</v>
      </c>
      <c r="C38" s="27">
        <v>1</v>
      </c>
      <c r="D38" s="3"/>
      <c r="E38" s="6" t="s">
        <v>45</v>
      </c>
      <c r="F38" s="3"/>
      <c r="G38" s="29">
        <v>0</v>
      </c>
      <c r="H38" s="3"/>
      <c r="I38" s="3"/>
    </row>
    <row r="39" spans="2:9" ht="20.1" customHeight="1">
      <c r="B39" s="6" t="s">
        <v>42</v>
      </c>
      <c r="C39" s="28">
        <f>F33-F32</f>
        <v>0.06470000000000001</v>
      </c>
      <c r="D39" s="3"/>
      <c r="E39" s="6" t="s">
        <v>39</v>
      </c>
      <c r="F39" s="3"/>
      <c r="G39" s="31">
        <f>F32</f>
        <v>0.1222</v>
      </c>
      <c r="H39" s="3"/>
      <c r="I39" s="3"/>
    </row>
    <row r="40" spans="2:9" ht="20.1" customHeight="1">
      <c r="B40" s="6" t="s">
        <v>34</v>
      </c>
      <c r="C40" s="28">
        <f>F27</f>
        <v>0.17</v>
      </c>
      <c r="D40" s="3"/>
      <c r="E40" s="22"/>
      <c r="F40" s="3"/>
      <c r="G40" s="10"/>
      <c r="H40" s="3"/>
      <c r="I40" s="3"/>
    </row>
    <row r="41" spans="1:9" ht="20.1" customHeight="1">
      <c r="A41" s="3"/>
      <c r="B41" s="3"/>
      <c r="C41" s="11"/>
      <c r="D41" s="3"/>
      <c r="E41" s="3"/>
      <c r="F41" s="3"/>
      <c r="G41" s="10"/>
      <c r="H41" s="3"/>
      <c r="I41" s="3"/>
    </row>
    <row r="42" spans="1:9" ht="20.1" customHeight="1">
      <c r="A42" s="3"/>
      <c r="B42" s="20" t="s">
        <v>18</v>
      </c>
      <c r="C42" s="12"/>
      <c r="D42" s="3"/>
      <c r="E42" s="20" t="s">
        <v>19</v>
      </c>
      <c r="F42" s="3"/>
      <c r="G42" s="13"/>
      <c r="H42" s="3"/>
      <c r="I42" s="3"/>
    </row>
    <row r="43" spans="1:9" ht="20.1" customHeight="1">
      <c r="A43" s="3"/>
      <c r="B43" s="17" t="s">
        <v>35</v>
      </c>
      <c r="C43" s="25">
        <f>(LN(C36/C37)+(G36-G38+(G37/2))*C38)/(((G37)^(0.5))*(C38^0.5))</f>
        <v>1.3872749504861661</v>
      </c>
      <c r="D43" s="7"/>
      <c r="E43" s="17" t="s">
        <v>35</v>
      </c>
      <c r="F43" s="32">
        <f>(LN(C36/C40)+(G36-G38+(G37/2))*C38)/(((G37)^(0.5))*(C38^0.5))</f>
        <v>-0.6107257542030022</v>
      </c>
      <c r="G43" s="3"/>
      <c r="H43" s="3"/>
      <c r="I43" s="3"/>
    </row>
    <row r="44" spans="1:9" ht="20.1" customHeight="1">
      <c r="A44" s="3"/>
      <c r="B44" s="17" t="s">
        <v>36</v>
      </c>
      <c r="C44" s="25">
        <f>NORMSDIST(C43)</f>
        <v>0.9173210307983501</v>
      </c>
      <c r="D44" s="3"/>
      <c r="E44" s="18" t="s">
        <v>36</v>
      </c>
      <c r="F44" s="25">
        <f>NORMSDIST(F43)</f>
        <v>0.27069057655942613</v>
      </c>
      <c r="G44" s="3"/>
      <c r="H44" s="3"/>
      <c r="I44" s="3"/>
    </row>
    <row r="45" spans="1:9" ht="20.1" customHeight="1">
      <c r="A45" s="3"/>
      <c r="B45" s="17"/>
      <c r="C45" s="7"/>
      <c r="D45" s="7"/>
      <c r="E45" s="17"/>
      <c r="F45" s="3"/>
      <c r="G45" s="3"/>
      <c r="H45" s="3"/>
      <c r="I45" s="3"/>
    </row>
    <row r="46" spans="1:9" ht="20.1" customHeight="1">
      <c r="A46" s="3"/>
      <c r="B46" s="17" t="s">
        <v>37</v>
      </c>
      <c r="C46" s="25">
        <f>C43-((G37^0.5)*(C38^(0.5)))</f>
        <v>0.7747749504861661</v>
      </c>
      <c r="D46" s="7"/>
      <c r="E46" s="17" t="s">
        <v>37</v>
      </c>
      <c r="F46" s="25">
        <f>F43-((G37^0.5)*(C38^(0.5)))</f>
        <v>-1.2232257542030023</v>
      </c>
      <c r="G46" s="3"/>
      <c r="H46" s="3"/>
      <c r="I46" s="3"/>
    </row>
    <row r="47" spans="1:9" ht="20.1" customHeight="1">
      <c r="A47" s="3"/>
      <c r="B47" s="17" t="s">
        <v>38</v>
      </c>
      <c r="C47" s="25">
        <f>NORMSDIST(C46)</f>
        <v>0.780763673221789</v>
      </c>
      <c r="D47" s="3"/>
      <c r="E47" s="18" t="s">
        <v>38</v>
      </c>
      <c r="F47" s="25">
        <f>NORMSDIST(F46)</f>
        <v>0.11062222038609519</v>
      </c>
      <c r="G47" s="3"/>
      <c r="H47" s="3"/>
      <c r="I47" s="3"/>
    </row>
    <row r="48" spans="1:9" ht="20.1" customHeight="1">
      <c r="A48" s="3"/>
      <c r="B48" s="3"/>
      <c r="C48" s="3"/>
      <c r="D48" s="3"/>
      <c r="E48" s="3"/>
      <c r="F48" s="3"/>
      <c r="G48" s="3"/>
      <c r="H48" s="3"/>
      <c r="I48" s="3"/>
    </row>
    <row r="49" spans="2:9" ht="39.75" customHeight="1">
      <c r="B49" s="21" t="s">
        <v>25</v>
      </c>
      <c r="C49" s="21"/>
      <c r="D49" s="24"/>
      <c r="E49" s="23">
        <f>(((EXP((0-G38)*C38))*C36*C44-C37*(EXP((0-G36)*C38))*C47)-((EXP((0-G38)*C38))*C36*F44-C40*(EXP((0-G36)*C38))*F47))*C39/G39</f>
        <v>0.021169500027478295</v>
      </c>
      <c r="F49" s="3"/>
      <c r="G49" s="5"/>
      <c r="H49" s="3"/>
      <c r="I49" s="14"/>
    </row>
  </sheetData>
  <mergeCells count="1">
    <mergeCell ref="B49:D49"/>
  </mergeCells>
  <printOptions/>
  <pageMargins left="0.75" right="0.75" top="1" bottom="1" header="0.5" footer="0.5"/>
  <pageSetup horizontalDpi="600" verticalDpi="600" orientation="landscape" paperSize="256" copies="0" r:id="rId3"/>
  <headerFooter alignWithMargins="0">
    <oddHeader>&amp;COPTION WORKSHEET: LONG TERM OPTIONS</oddHeader>
  </headerFooter>
  <rowBreaks count="3" manualBreakCount="3">
    <brk id="17" max="16383" man="1"/>
    <brk id="35" max="16383" man="1"/>
    <brk id="52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Stern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Devang</cp:lastModifiedBy>
  <dcterms:created xsi:type="dcterms:W3CDTF">1998-09-08T15:53:44Z</dcterms:created>
  <dcterms:modified xsi:type="dcterms:W3CDTF">2016-10-03T16:57:21Z</dcterms:modified>
  <cp:category/>
  <cp:version/>
  <cp:contentType/>
  <cp:contentStatus/>
</cp:coreProperties>
</file>