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480" yWindow="120" windowWidth="27795" windowHeight="12585" activeTab="1"/>
  </bookViews>
  <sheets>
    <sheet name="Yearly Social Media Overview" sheetId="2" r:id="rId1"/>
    <sheet name="Monthly Social Media Overview" sheetId="1" r:id="rId2"/>
    <sheet name="Months" sheetId="4" state="hidden" r:id="rId3"/>
  </sheets>
  <definedNames>
    <definedName name="Months">'Months'!$B$3:$B$14</definedName>
  </definedNames>
  <calcPr calcId="145621" iterate="1" iterateCount="100" iterateDelta="0.001"/>
</workbook>
</file>

<file path=xl/sharedStrings.xml><?xml version="1.0" encoding="utf-8"?>
<sst xmlns="http://schemas.openxmlformats.org/spreadsheetml/2006/main" count="99" uniqueCount="63">
  <si>
    <t>Starting Followers</t>
  </si>
  <si>
    <t># Of Posts</t>
  </si>
  <si>
    <t># Of Shares</t>
  </si>
  <si>
    <t>Total Reach</t>
  </si>
  <si>
    <t>New Followers</t>
  </si>
  <si>
    <t># Of Clicks To Website</t>
  </si>
  <si>
    <t>Monthly Goal</t>
  </si>
  <si>
    <t>FACEBOOK</t>
  </si>
  <si>
    <t>TWITTER</t>
  </si>
  <si>
    <t>PINTEREST</t>
  </si>
  <si>
    <t>INSTAGRAM</t>
  </si>
  <si>
    <t>NEWSLETTER</t>
  </si>
  <si>
    <t>OTHER NETWORKS</t>
  </si>
  <si>
    <t># Of Tweets</t>
  </si>
  <si>
    <t># Of Pins</t>
  </si>
  <si>
    <t># Of Re-Pins</t>
  </si>
  <si>
    <t>Most Re-Pins</t>
  </si>
  <si>
    <t># Of RT's</t>
  </si>
  <si>
    <t># Mentions</t>
  </si>
  <si>
    <t># Of Comments</t>
  </si>
  <si>
    <t>Most Likes</t>
  </si>
  <si>
    <t># Of Emails Sent</t>
  </si>
  <si>
    <t>Avg Open Rate</t>
  </si>
  <si>
    <t>Notes</t>
  </si>
  <si>
    <t>New Subscribers</t>
  </si>
  <si>
    <t>Monthly Social Media Overview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</si>
  <si>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</si>
  <si>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</si>
  <si>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</si>
  <si>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</si>
  <si>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</si>
  <si>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</si>
  <si>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</si>
  <si>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</si>
  <si>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</si>
  <si>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</si>
  <si>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</si>
  <si>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</si>
  <si>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WEBSITE</t>
  </si>
  <si>
    <t>Total Followers</t>
  </si>
  <si>
    <t>Clicks to Website</t>
  </si>
  <si>
    <t>Total Subscribers</t>
  </si>
  <si>
    <t>Clicks To Website</t>
  </si>
  <si>
    <t>Total Website Traffic From All Sources</t>
  </si>
  <si>
    <t>Yearly Social Media Overview</t>
  </si>
  <si>
    <t>Month</t>
  </si>
  <si>
    <t>JANUARY</t>
  </si>
  <si>
    <t xml:space="preserve">Month: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</si>
  <si>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</si>
  <si>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</si>
  <si>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</si>
  <si>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</si>
  <si>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</si>
  <si>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</si>
  <si>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</si>
  <si>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</si>
  <si>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</si>
  <si>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</si>
  <si>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</si>
  <si>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Year:</t>
  </si>
  <si>
    <t>Starting Subscribers</t>
  </si>
  <si>
    <t>Social Media Overview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</si>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</sst>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0"/>
      <name val="Forte"/>
      <family val="4"/>
    </font>
    <font>
      <sz val="11"/>
      <color theme="1"/>
      <name val="Bell MT"/>
      <family val="1"/>
    </font>
    <font>
      <sz val="20"/>
      <color theme="1"/>
      <name val="Garamond"/>
      <family val="1"/>
    </font>
    <font>
      <b/>
      <sz val="12"/>
      <color theme="0"/>
      <name val="Garamond"/>
      <family val="1"/>
    </font>
    <font>
      <sz val="11"/>
      <color theme="1"/>
      <name val="Garamond"/>
      <family val="1"/>
    </font>
    <font>
      <sz val="16"/>
      <color theme="1"/>
      <name val="Bell MT"/>
      <family val="1"/>
    </font>
    <font>
      <b/>
      <sz val="18"/>
      <color theme="1"/>
      <name val="Bell MT"/>
      <family val="1"/>
    </font>
    <font>
      <b/>
      <sz val="11"/>
      <color theme="1"/>
      <name val="Corbel"/>
      <family val="2"/>
    </font>
    <font>
      <sz val="11"/>
      <color theme="1"/>
      <name val="Corbel"/>
      <family val="2"/>
    </font>
    <font>
      <sz val="11"/>
      <color theme="0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478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theme="4" tint="0.39998000860214233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 style="thin"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4" tint="0.39998000860214233"/>
      </left>
      <right/>
      <top style="thin">
        <color theme="0" tint="-0.24993999302387238"/>
      </top>
      <bottom style="thin"/>
    </border>
    <border>
      <left/>
      <right/>
      <top style="thin">
        <color theme="0" tint="-0.24993999302387238"/>
      </top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4" tint="0.39998000860214233"/>
      </right>
      <top style="thin">
        <color theme="0" tint="-0.24993999302387238"/>
      </top>
      <bottom style="thin"/>
    </border>
    <border>
      <left/>
      <right/>
      <top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4" tint="0.39998000860214233"/>
      </right>
      <top style="thin">
        <color theme="0" tint="-0.24993999302387238"/>
      </top>
      <bottom style="thin">
        <color theme="0" tint="-0.2499399930238723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1" fontId="0" fillId="0" borderId="2" xfId="0" applyNumberFormat="1" applyFont="1" applyFill="1" applyBorder="1" applyAlignment="1">
      <alignment horizontal="center"/>
    </xf>
    <xf numFmtId="0" fontId="12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horizontal="right" vertical="center"/>
    </xf>
    <xf numFmtId="0" fontId="17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" fontId="19" fillId="0" borderId="4" xfId="0" applyNumberFormat="1" applyFont="1" applyBorder="1" applyAlignment="1">
      <alignment horizontal="center"/>
    </xf>
    <xf numFmtId="0" fontId="19" fillId="0" borderId="4" xfId="0" applyFont="1" applyBorder="1"/>
    <xf numFmtId="0" fontId="0" fillId="0" borderId="5" xfId="0" applyFont="1" applyFill="1" applyBorder="1"/>
    <xf numFmtId="1" fontId="0" fillId="0" borderId="6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vertical="center"/>
    </xf>
    <xf numFmtId="1" fontId="10" fillId="0" borderId="7" xfId="0" applyNumberFormat="1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14" fillId="4" borderId="13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14" fillId="7" borderId="13" xfId="0" applyFont="1" applyFill="1" applyBorder="1" applyAlignment="1">
      <alignment horizontal="center" vertical="center"/>
    </xf>
    <xf numFmtId="0" fontId="14" fillId="8" borderId="13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1" fontId="10" fillId="0" borderId="7" xfId="0" applyNumberFormat="1" applyFont="1" applyBorder="1" applyAlignment="1">
      <alignment horizontal="center" vertical="center"/>
    </xf>
    <xf numFmtId="1" fontId="2" fillId="10" borderId="6" xfId="0" applyNumberFormat="1" applyFont="1" applyFill="1" applyBorder="1" applyAlignment="1">
      <alignment horizontal="center"/>
    </xf>
    <xf numFmtId="1" fontId="2" fillId="10" borderId="1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9" borderId="18" xfId="0" applyFont="1" applyFill="1" applyBorder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10" borderId="19" xfId="0" applyFont="1" applyFill="1" applyBorder="1" applyAlignment="1">
      <alignment horizontal="center" vertical="center" wrapText="1"/>
    </xf>
    <xf numFmtId="0" fontId="2" fillId="10" borderId="20" xfId="0" applyFont="1" applyFill="1" applyBorder="1" applyAlignment="1">
      <alignment horizontal="center" vertical="center" wrapText="1"/>
    </xf>
    <xf numFmtId="1" fontId="2" fillId="10" borderId="19" xfId="0" applyNumberFormat="1" applyFont="1" applyFill="1" applyBorder="1" applyAlignment="1">
      <alignment horizontal="center"/>
    </xf>
    <xf numFmtId="1" fontId="2" fillId="10" borderId="20" xfId="0" applyNumberFormat="1" applyFont="1" applyFill="1" applyBorder="1" applyAlignment="1">
      <alignment horizontal="center"/>
    </xf>
    <xf numFmtId="0" fontId="5" fillId="11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2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0"/>
  <sheetViews>
    <sheetView showGridLines="0" workbookViewId="0" topLeftCell="A1">
      <selection activeCell="M7" sqref="M7"/>
    </sheetView>
  </sheetViews>
  <sheetFormatPr defaultColWidth="9.140625" defaultRowHeight="15"/>
  <cols>
    <col min="2" max="2" width="14.00390625" style="0" customWidth="1"/>
    <col min="3" max="14" width="13.57421875" style="0" customWidth="1"/>
    <col min="15" max="16" width="10.57421875" style="0" customWidth="1"/>
  </cols>
  <sheetData>
    <row r="2" spans="2:16" ht="36">
      <c r="B2" s="49" t="s">
        <v>61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4" spans="2:16" ht="26.25">
      <c r="B4" s="43" t="s">
        <v>44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6" spans="2:16" ht="24" customHeight="1">
      <c r="B6" s="2">
        <f>'Monthly Social Media Overview'!I4</f>
        <v>2016</v>
      </c>
      <c r="C6" s="55" t="str">
        <f>'Monthly Social Media Overview'!M7</f>
        <v>FACEBOOK</v>
      </c>
      <c r="D6" s="55"/>
      <c r="E6" s="48" t="str">
        <f>'Monthly Social Media Overview'!M11</f>
        <v>TWITTER</v>
      </c>
      <c r="F6" s="48"/>
      <c r="G6" s="47" t="str">
        <f>'Monthly Social Media Overview'!M15</f>
        <v>PINTEREST</v>
      </c>
      <c r="H6" s="47"/>
      <c r="I6" s="46" t="str">
        <f>'Monthly Social Media Overview'!M19</f>
        <v>INSTAGRAM</v>
      </c>
      <c r="J6" s="46"/>
      <c r="K6" s="45" t="str">
        <f>'Monthly Social Media Overview'!M23</f>
        <v>NEWSLETTER</v>
      </c>
      <c r="L6" s="45"/>
      <c r="M6" s="44" t="str">
        <f>'Monthly Social Media Overview'!M27</f>
        <v>OTHER NETWORKS</v>
      </c>
      <c r="N6" s="44"/>
      <c r="O6" s="54" t="s">
        <v>38</v>
      </c>
      <c r="P6" s="54"/>
    </row>
    <row r="7" spans="2:16" ht="36" customHeight="1">
      <c r="B7" s="4" t="s">
        <v>45</v>
      </c>
      <c r="C7" s="5" t="s">
        <v>39</v>
      </c>
      <c r="D7" s="5" t="s">
        <v>40</v>
      </c>
      <c r="E7" s="5" t="s">
        <v>39</v>
      </c>
      <c r="F7" s="5" t="s">
        <v>40</v>
      </c>
      <c r="G7" s="5" t="s">
        <v>39</v>
      </c>
      <c r="H7" s="5" t="s">
        <v>40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39</v>
      </c>
      <c r="N7" s="5" t="s">
        <v>42</v>
      </c>
      <c r="O7" s="50" t="s">
        <v>43</v>
      </c>
      <c r="P7" s="51"/>
    </row>
    <row r="8" spans="2:16" ht="18.75" customHeight="1">
      <c r="B8" s="6" t="s">
        <v>26</v>
      </c>
      <c r="C8" s="7">
        <f ca="1">IF(('Monthly Social Media Overview'!$C$4="January"),'Monthly Social Media Overview'!$I$9,C8)</f>
        <v>215000</v>
      </c>
      <c r="D8" s="7">
        <f ca="1">IF(('Monthly Social Media Overview'!$C$4="January"),'Monthly Social Media Overview'!$G$9,D8)</f>
        <v>123</v>
      </c>
      <c r="E8" s="7">
        <f ca="1">IF(('Monthly Social Media Overview'!$C$4="January"),'Monthly Social Media Overview'!$GI$13,E8)</f>
        <v>0</v>
      </c>
      <c r="F8" s="7">
        <f ca="1">IF(('Monthly Social Media Overview'!$C$4="January"),'Monthly Social Media Overview'!$G$13,F8)</f>
        <v>123</v>
      </c>
      <c r="G8" s="7">
        <f ca="1">IF(('Monthly Social Media Overview'!$C$4="January"),'Monthly Social Media Overview'!$I$17,G8)</f>
        <v>0</v>
      </c>
      <c r="H8" s="7">
        <f ca="1">IF(('Monthly Social Media Overview'!$C$4="January"),'Monthly Social Media Overview'!$G$17,H8)</f>
        <v>456</v>
      </c>
      <c r="I8" s="7">
        <f ca="1">IF(('Monthly Social Media Overview'!$C$4="January"),'Monthly Social Media Overview'!$I$17,I8)</f>
        <v>0</v>
      </c>
      <c r="J8" s="7">
        <f ca="1">IF(('Monthly Social Media Overview'!$C$4="January"),'Monthly Social Media Overview'!$G$17,J8)</f>
        <v>456</v>
      </c>
      <c r="K8" s="7">
        <f ca="1">IF(('Monthly Social Media Overview'!$C$4="January"),'Monthly Social Media Overview'!$I$17,K8)</f>
        <v>0</v>
      </c>
      <c r="L8" s="7">
        <f ca="1">IF(('Monthly Social Media Overview'!$C$4="January"),'Monthly Social Media Overview'!$G$17,L8)</f>
        <v>456</v>
      </c>
      <c r="M8" s="7">
        <f ca="1">IF(('Monthly Social Media Overview'!$C$4="January"),'Monthly Social Media Overview'!$I$29,M8)</f>
        <v>0</v>
      </c>
      <c r="N8" s="7">
        <f ca="1">IF(('Monthly Social Media Overview'!$C$4="January"),'Monthly Social Media Overview'!$G$29,N8)</f>
        <v>985</v>
      </c>
      <c r="O8" s="52">
        <f ca="1">D8+F8+H8+J8+L8+N8</f>
        <v>2599</v>
      </c>
      <c r="P8" s="53"/>
    </row>
    <row r="9" spans="2:16" ht="18.75" customHeight="1">
      <c r="B9" s="6" t="s">
        <v>27</v>
      </c>
      <c r="C9" s="7">
        <f ca="1">IF(('Monthly Social Media Overview'!$C$4="February"),'Monthly Social Media Overview'!$I$9,C9)</f>
        <v>215000</v>
      </c>
      <c r="D9" s="7">
        <f ca="1">IF(('Monthly Social Media Overview'!$C$4="February"),'Monthly Social Media Overview'!$G$9,D9)</f>
        <v>123</v>
      </c>
      <c r="E9" s="7">
        <f ca="1">IF(('Monthly Social Media Overview'!$C$4="February"),'Monthly Social Media Overview'!$GI$13,E9)</f>
        <v>0</v>
      </c>
      <c r="F9" s="7">
        <f ca="1">IF(('Monthly Social Media Overview'!$C$4="February"),'Monthly Social Media Overview'!$G$13,F9)</f>
        <v>123</v>
      </c>
      <c r="G9" s="7">
        <f ca="1">IF(('Monthly Social Media Overview'!$C$4="February"),'Monthly Social Media Overview'!$I$17,G9)</f>
        <v>0</v>
      </c>
      <c r="H9" s="7">
        <f ca="1">IF(('Monthly Social Media Overview'!$C$4="February"),'Monthly Social Media Overview'!$G$17,H9)</f>
        <v>456</v>
      </c>
      <c r="I9" s="7">
        <f ca="1">IF(('Monthly Social Media Overview'!$C$4="February"),'Monthly Social Media Overview'!$I$17,I9)</f>
        <v>0</v>
      </c>
      <c r="J9" s="7">
        <f ca="1">IF(('Monthly Social Media Overview'!$C$4="February"),'Monthly Social Media Overview'!$G$21,J9)</f>
        <v>789</v>
      </c>
      <c r="K9" s="7">
        <f ca="1">IF(('Monthly Social Media Overview'!$C$4="February"),'Monthly Social Media Overview'!$I$17,K9)</f>
        <v>0</v>
      </c>
      <c r="L9" s="7">
        <f ca="1">IF(('Monthly Social Media Overview'!$C$4="February"),'Monthly Social Media Overview'!$G$25,L9)</f>
        <v>457</v>
      </c>
      <c r="M9" s="7">
        <f ca="1">IF(('Monthly Social Media Overview'!$C$4="February"),'Monthly Social Media Overview'!$I$29,M9)</f>
        <v>0</v>
      </c>
      <c r="N9" s="7">
        <f ca="1">IF(('Monthly Social Media Overview'!$C$4="February"),'Monthly Social Media Overview'!$G$29,N9)</f>
        <v>985</v>
      </c>
      <c r="O9" s="52">
        <f aca="true" t="shared" si="0" ref="O9:O19">D9+F9+H9+J9+L9+N9</f>
        <v>2933</v>
      </c>
      <c r="P9" s="53"/>
    </row>
    <row r="10" spans="2:16" ht="18.75" customHeight="1">
      <c r="B10" s="6" t="s">
        <v>28</v>
      </c>
      <c r="C10" s="7">
        <f ca="1">IF(('Monthly Social Media Overview'!$C$4="March"),'Monthly Social Media Overview'!$I$9,C10)</f>
        <v>0</v>
      </c>
      <c r="D10" s="7">
        <f ca="1">IF(('Monthly Social Media Overview'!$C$4="March"),'Monthly Social Media Overview'!$G$9,D10)</f>
        <v>0</v>
      </c>
      <c r="E10" s="7">
        <f ca="1">IF(('Monthly Social Media Overview'!$C$4="March"),'Monthly Social Media Overview'!$GI$13,E10)</f>
        <v>0</v>
      </c>
      <c r="F10" s="7">
        <f ca="1">IF(('Monthly Social Media Overview'!$C$4="March"),'Monthly Social Media Overview'!$G$13,F10)</f>
        <v>0</v>
      </c>
      <c r="G10" s="7">
        <f ca="1">IF(('Monthly Social Media Overview'!$C$4="March"),'Monthly Social Media Overview'!$I$17,G10)</f>
        <v>0</v>
      </c>
      <c r="H10" s="7">
        <f ca="1">IF(('Monthly Social Media Overview'!$C$4="March"),'Monthly Social Media Overview'!$G$17,H10)</f>
        <v>0</v>
      </c>
      <c r="I10" s="7">
        <f ca="1">IF(('Monthly Social Media Overview'!$C$4="March"),'Monthly Social Media Overview'!$I$17,I10)</f>
        <v>0</v>
      </c>
      <c r="J10" s="7">
        <f ca="1">IF(('Monthly Social Media Overview'!$C$4="March"),'Monthly Social Media Overview'!$G$21,J10)</f>
        <v>0</v>
      </c>
      <c r="K10" s="7">
        <f ca="1">IF(('Monthly Social Media Overview'!$C$4="March"),'Monthly Social Media Overview'!$I$17,K10)</f>
        <v>0</v>
      </c>
      <c r="L10" s="7">
        <f ca="1">IF(('Monthly Social Media Overview'!$C$4="March"),'Monthly Social Media Overview'!$G$25,L10)</f>
        <v>0</v>
      </c>
      <c r="M10" s="7">
        <f ca="1">IF(('Monthly Social Media Overview'!$C$4="March"),'Monthly Social Media Overview'!$I$29,M10)</f>
        <v>0</v>
      </c>
      <c r="N10" s="7">
        <f ca="1">IF(('Monthly Social Media Overview'!$C$4="March"),'Monthly Social Media Overview'!$G$29,N10)</f>
        <v>0</v>
      </c>
      <c r="O10" s="52">
        <f ca="1" t="shared" si="0"/>
        <v>0</v>
      </c>
      <c r="P10" s="53"/>
    </row>
    <row r="11" spans="2:16" ht="18.75" customHeight="1">
      <c r="B11" s="6" t="s">
        <v>29</v>
      </c>
      <c r="C11" s="7">
        <f ca="1">IF(('Monthly Social Media Overview'!$C$4="April"),'Monthly Social Media Overview'!$I$9,C11)</f>
        <v>215000</v>
      </c>
      <c r="D11" s="7">
        <f ca="1">IF(('Monthly Social Media Overview'!$C$4="April"),'Monthly Social Media Overview'!$G$9,D11)</f>
        <v>123</v>
      </c>
      <c r="E11" s="7">
        <f ca="1">IF(('Monthly Social Media Overview'!$C$4="April"),'Monthly Social Media Overview'!$GI$13,E11)</f>
        <v>0</v>
      </c>
      <c r="F11" s="7">
        <f ca="1">IF(('Monthly Social Media Overview'!$C$4="April"),'Monthly Social Media Overview'!$G$13,F11)</f>
        <v>123</v>
      </c>
      <c r="G11" s="7">
        <f ca="1">IF(('Monthly Social Media Overview'!$C$4="April"),'Monthly Social Media Overview'!$I$17,G11)</f>
        <v>0</v>
      </c>
      <c r="H11" s="7">
        <f ca="1">IF(('Monthly Social Media Overview'!$C$4="April"),'Monthly Social Media Overview'!$G$17,H11)</f>
        <v>456</v>
      </c>
      <c r="I11" s="7">
        <f ca="1">IF(('Monthly Social Media Overview'!$C$4="April"),'Monthly Social Media Overview'!$I$17,I11)</f>
        <v>0</v>
      </c>
      <c r="J11" s="7">
        <f ca="1">IF(('Monthly Social Media Overview'!$C$4="April"),'Monthly Social Media Overview'!$G$21,J11)</f>
        <v>789</v>
      </c>
      <c r="K11" s="7">
        <f ca="1">IF(('Monthly Social Media Overview'!$C$4="April"),'Monthly Social Media Overview'!$I$17,K11)</f>
        <v>0</v>
      </c>
      <c r="L11" s="7">
        <f ca="1">IF(('Monthly Social Media Overview'!$C$4="April"),'Monthly Social Media Overview'!$G$25,L11)</f>
        <v>457</v>
      </c>
      <c r="M11" s="7">
        <f ca="1">IF(('Monthly Social Media Overview'!$C$4="April"),'Monthly Social Media Overview'!$I$29,M11)</f>
        <v>0</v>
      </c>
      <c r="N11" s="7">
        <f ca="1">IF(('Monthly Social Media Overview'!$C$4="April"),'Monthly Social Media Overview'!$G$29,N11)</f>
        <v>985</v>
      </c>
      <c r="O11" s="52">
        <f ca="1" t="shared" si="0"/>
        <v>2933</v>
      </c>
      <c r="P11" s="53"/>
    </row>
    <row r="12" spans="2:16" ht="18.75" customHeight="1">
      <c r="B12" s="6" t="s">
        <v>30</v>
      </c>
      <c r="C12" s="7">
        <f>IF(('Monthly Social Media Overview'!$C$4="May"),'Monthly Social Media Overview'!$I$9,C12)</f>
        <v>215000</v>
      </c>
      <c r="D12" s="7">
        <f>IF(('Monthly Social Media Overview'!$C$4="May"),'Monthly Social Media Overview'!$G$9,D12)</f>
        <v>65478</v>
      </c>
      <c r="E12" s="7">
        <f>IF(('Monthly Social Media Overview'!$C$4="May"),'Monthly Social Media Overview'!$GI$13,E12)</f>
        <v>0</v>
      </c>
      <c r="F12" s="7">
        <f>IF(('Monthly Social Media Overview'!$C$4="May"),'Monthly Social Media Overview'!$G$13,F12)</f>
        <v>123</v>
      </c>
      <c r="G12" s="7">
        <f>IF(('Monthly Social Media Overview'!$C$4="May"),'Monthly Social Media Overview'!$I$17,G12)</f>
        <v>14000</v>
      </c>
      <c r="H12" s="7">
        <f>IF(('Monthly Social Media Overview'!$C$4="May"),'Monthly Social Media Overview'!$G$17,H12)</f>
        <v>54763</v>
      </c>
      <c r="I12" s="7">
        <f>IF(('Monthly Social Media Overview'!$C$4="May"),'Monthly Social Media Overview'!$I$17,I12)</f>
        <v>14000</v>
      </c>
      <c r="J12" s="7">
        <f>IF(('Monthly Social Media Overview'!$C$4="May"),'Monthly Social Media Overview'!$G$21,J12)</f>
        <v>789</v>
      </c>
      <c r="K12" s="7">
        <f>IF(('Monthly Social Media Overview'!$C$4="May"),'Monthly Social Media Overview'!$I$17,K12)</f>
        <v>14000</v>
      </c>
      <c r="L12" s="7">
        <f>IF(('Monthly Social Media Overview'!$C$4="May"),'Monthly Social Media Overview'!$G$25,L12)</f>
        <v>457</v>
      </c>
      <c r="M12" s="7">
        <f>IF(('Monthly Social Media Overview'!$C$4="May"),'Monthly Social Media Overview'!$I$29,M12)</f>
        <v>0</v>
      </c>
      <c r="N12" s="7">
        <f>IF(('Monthly Social Media Overview'!$C$4="May"),'Monthly Social Media Overview'!$G$29,N12)</f>
        <v>985</v>
      </c>
      <c r="O12" s="52">
        <f t="shared" si="0"/>
        <v>122595</v>
      </c>
      <c r="P12" s="53"/>
    </row>
    <row r="13" spans="2:16" ht="18.75" customHeight="1">
      <c r="B13" s="6" t="s">
        <v>31</v>
      </c>
      <c r="C13" s="7">
        <f ca="1">IF(('Monthly Social Media Overview'!$C$4="June"),'Monthly Social Media Overview'!$I$9,C13)</f>
        <v>215000</v>
      </c>
      <c r="D13" s="7">
        <f ca="1">IF(('Monthly Social Media Overview'!$C$4="June"),'Monthly Social Media Overview'!$G$9,D13)</f>
        <v>123</v>
      </c>
      <c r="E13" s="7">
        <f ca="1">IF(('Monthly Social Media Overview'!$C$4="June"),'Monthly Social Media Overview'!$GI$13,E13)</f>
        <v>0</v>
      </c>
      <c r="F13" s="7">
        <f ca="1">IF(('Monthly Social Media Overview'!$C$4="June"),'Monthly Social Media Overview'!$G$13,F13)</f>
        <v>123</v>
      </c>
      <c r="G13" s="7">
        <f ca="1">IF(('Monthly Social Media Overview'!$C$4="June"),'Monthly Social Media Overview'!$I$17,G13)</f>
        <v>0</v>
      </c>
      <c r="H13" s="7">
        <f ca="1">IF(('Monthly Social Media Overview'!$C$4="June"),'Monthly Social Media Overview'!$G$17,H13)</f>
        <v>456</v>
      </c>
      <c r="I13" s="7">
        <f ca="1">IF(('Monthly Social Media Overview'!$C$4="June"),'Monthly Social Media Overview'!$I$17,I13)</f>
        <v>0</v>
      </c>
      <c r="J13" s="7">
        <f ca="1">IF(('Monthly Social Media Overview'!$C$4="June"),'Monthly Social Media Overview'!$G$21,J13)</f>
        <v>789</v>
      </c>
      <c r="K13" s="7">
        <f ca="1">IF(('Monthly Social Media Overview'!$C$4="June"),'Monthly Social Media Overview'!$I$17,K13)</f>
        <v>0</v>
      </c>
      <c r="L13" s="7">
        <f ca="1">IF(('Monthly Social Media Overview'!$C$4="June"),'Monthly Social Media Overview'!$G$25,L13)</f>
        <v>457</v>
      </c>
      <c r="M13" s="7">
        <f ca="1">IF(('Monthly Social Media Overview'!$C$4="June"),'Monthly Social Media Overview'!$I$29,M13)</f>
        <v>0</v>
      </c>
      <c r="N13" s="7">
        <f ca="1">IF(('Monthly Social Media Overview'!$C$4="June"),'Monthly Social Media Overview'!$G$29,N13)</f>
        <v>985</v>
      </c>
      <c r="O13" s="52">
        <f ca="1" t="shared" si="0"/>
        <v>2933</v>
      </c>
      <c r="P13" s="53"/>
    </row>
    <row r="14" spans="2:16" ht="18.75" customHeight="1">
      <c r="B14" s="6" t="s">
        <v>32</v>
      </c>
      <c r="C14" s="7">
        <f ca="1">IF(('Monthly Social Media Overview'!$C$4="July"),'Monthly Social Media Overview'!$I$9,C14)</f>
        <v>215000</v>
      </c>
      <c r="D14" s="7">
        <f ca="1">IF(('Monthly Social Media Overview'!$C$4="July"),'Monthly Social Media Overview'!$G$9,D14)</f>
        <v>123</v>
      </c>
      <c r="E14" s="7">
        <f ca="1">IF(('Monthly Social Media Overview'!$C$4="July"),'Monthly Social Media Overview'!$GI$13,E14)</f>
        <v>0</v>
      </c>
      <c r="F14" s="7">
        <f ca="1">IF(('Monthly Social Media Overview'!$C$4="July"),'Monthly Social Media Overview'!$G$13,F14)</f>
        <v>123</v>
      </c>
      <c r="G14" s="7">
        <f ca="1">IF(('Monthly Social Media Overview'!$C$4="July"),'Monthly Social Media Overview'!$I$17,G14)</f>
        <v>0</v>
      </c>
      <c r="H14" s="7">
        <f ca="1">IF(('Monthly Social Media Overview'!$C$4="July"),'Monthly Social Media Overview'!$G$17,H14)</f>
        <v>456</v>
      </c>
      <c r="I14" s="7">
        <f ca="1">IF(('Monthly Social Media Overview'!$C$4="July"),'Monthly Social Media Overview'!$I$17,I14)</f>
        <v>0</v>
      </c>
      <c r="J14" s="7">
        <f ca="1">IF(('Monthly Social Media Overview'!$C$4="July"),'Monthly Social Media Overview'!$G$21,J14)</f>
        <v>789</v>
      </c>
      <c r="K14" s="7">
        <f ca="1">IF(('Monthly Social Media Overview'!$C$4="July"),'Monthly Social Media Overview'!$I$17,K14)</f>
        <v>0</v>
      </c>
      <c r="L14" s="7">
        <f ca="1">IF(('Monthly Social Media Overview'!$C$4="July"),'Monthly Social Media Overview'!$G$25,L14)</f>
        <v>457</v>
      </c>
      <c r="M14" s="7">
        <f ca="1">IF(('Monthly Social Media Overview'!$C$4="July"),'Monthly Social Media Overview'!$I$29,M14)</f>
        <v>0</v>
      </c>
      <c r="N14" s="7">
        <f ca="1">IF(('Monthly Social Media Overview'!$C$4="July"),'Monthly Social Media Overview'!$G$29,N14)</f>
        <v>985</v>
      </c>
      <c r="O14" s="52">
        <f ca="1" t="shared" si="0"/>
        <v>2933</v>
      </c>
      <c r="P14" s="53"/>
    </row>
    <row r="15" spans="2:16" ht="18.75" customHeight="1">
      <c r="B15" s="6" t="s">
        <v>33</v>
      </c>
      <c r="C15" s="7">
        <f ca="1">IF(('Monthly Social Media Overview'!$C$4="August"),'Monthly Social Media Overview'!$I$9,C15)</f>
        <v>215000</v>
      </c>
      <c r="D15" s="7">
        <f ca="1">IF(('Monthly Social Media Overview'!$C$4="August"),'Monthly Social Media Overview'!$G$9,D15)</f>
        <v>123</v>
      </c>
      <c r="E15" s="7">
        <f ca="1">IF(('Monthly Social Media Overview'!$C$4="August"),'Monthly Social Media Overview'!$GI$13,E15)</f>
        <v>0</v>
      </c>
      <c r="F15" s="7">
        <f ca="1">IF(('Monthly Social Media Overview'!$C$4="August"),'Monthly Social Media Overview'!$G$13,F15)</f>
        <v>123</v>
      </c>
      <c r="G15" s="7">
        <f ca="1">IF(('Monthly Social Media Overview'!$C$4="August"),'Monthly Social Media Overview'!$I$17,G15)</f>
        <v>0</v>
      </c>
      <c r="H15" s="7">
        <f ca="1">IF(('Monthly Social Media Overview'!$C$4="August"),'Monthly Social Media Overview'!$G$17,H15)</f>
        <v>456</v>
      </c>
      <c r="I15" s="7">
        <f ca="1">IF(('Monthly Social Media Overview'!$C$4="August"),'Monthly Social Media Overview'!$I$17,I15)</f>
        <v>0</v>
      </c>
      <c r="J15" s="7">
        <f ca="1">IF(('Monthly Social Media Overview'!$C$4="August"),'Monthly Social Media Overview'!$G$21,J15)</f>
        <v>789</v>
      </c>
      <c r="K15" s="7">
        <f ca="1">IF(('Monthly Social Media Overview'!$C$4="August"),'Monthly Social Media Overview'!$I$17,K15)</f>
        <v>0</v>
      </c>
      <c r="L15" s="7">
        <f ca="1">IF(('Monthly Social Media Overview'!$C$4="August"),'Monthly Social Media Overview'!$G$25,L15)</f>
        <v>457</v>
      </c>
      <c r="M15" s="7">
        <f ca="1">IF(('Monthly Social Media Overview'!$C$4="August"),'Monthly Social Media Overview'!$I$29,M15)</f>
        <v>0</v>
      </c>
      <c r="N15" s="7">
        <f ca="1">IF(('Monthly Social Media Overview'!$C$4="August"),'Monthly Social Media Overview'!$G$29,N15)</f>
        <v>985</v>
      </c>
      <c r="O15" s="52">
        <f ca="1" t="shared" si="0"/>
        <v>2933</v>
      </c>
      <c r="P15" s="53"/>
    </row>
    <row r="16" spans="2:16" ht="18.75" customHeight="1">
      <c r="B16" s="6" t="s">
        <v>34</v>
      </c>
      <c r="C16" s="7">
        <f ca="1">IF(('Monthly Social Media Overview'!$C$4="September"),'Monthly Social Media Overview'!$I$9,C16)</f>
        <v>215000</v>
      </c>
      <c r="D16" s="7">
        <f ca="1">IF(('Monthly Social Media Overview'!$C$4="September"),'Monthly Social Media Overview'!$G$9,D16)</f>
        <v>65478</v>
      </c>
      <c r="E16" s="7">
        <f ca="1">IF(('Monthly Social Media Overview'!$C$4="September"),'Monthly Social Media Overview'!$GI$13,E16)</f>
        <v>0</v>
      </c>
      <c r="F16" s="7">
        <f ca="1">IF(('Monthly Social Media Overview'!$C$4="September"),'Monthly Social Media Overview'!$G$13,F16)</f>
        <v>123</v>
      </c>
      <c r="G16" s="7">
        <f ca="1">IF(('Monthly Social Media Overview'!$C$4="September"),'Monthly Social Media Overview'!$I$17,G16)</f>
        <v>0</v>
      </c>
      <c r="H16" s="7">
        <f ca="1">IF(('Monthly Social Media Overview'!$C$4="September"),'Monthly Social Media Overview'!$G$17,H16)</f>
        <v>54763</v>
      </c>
      <c r="I16" s="7">
        <f ca="1">IF(('Monthly Social Media Overview'!$C$4="September"),'Monthly Social Media Overview'!$I$17,I16)</f>
        <v>0</v>
      </c>
      <c r="J16" s="7">
        <f ca="1">IF(('Monthly Social Media Overview'!$C$4="September"),'Monthly Social Media Overview'!$G$21,J16)</f>
        <v>789</v>
      </c>
      <c r="K16" s="7">
        <f ca="1">IF(('Monthly Social Media Overview'!$C$4="September"),'Monthly Social Media Overview'!$I$17,K16)</f>
        <v>0</v>
      </c>
      <c r="L16" s="7">
        <f ca="1">IF(('Monthly Social Media Overview'!$C$4="September"),'Monthly Social Media Overview'!$G$25,L16)</f>
        <v>457</v>
      </c>
      <c r="M16" s="7">
        <f ca="1">IF(('Monthly Social Media Overview'!$C$4="September"),'Monthly Social Media Overview'!$I$29,M16)</f>
        <v>0</v>
      </c>
      <c r="N16" s="7">
        <f ca="1">IF(('Monthly Social Media Overview'!$C$4="September"),'Monthly Social Media Overview'!$G$29,N16)</f>
        <v>985</v>
      </c>
      <c r="O16" s="52">
        <f ca="1" t="shared" si="0"/>
        <v>122595</v>
      </c>
      <c r="P16" s="53"/>
    </row>
    <row r="17" spans="2:16" ht="18.75" customHeight="1">
      <c r="B17" s="6" t="s">
        <v>35</v>
      </c>
      <c r="C17" s="7">
        <f ca="1">IF(('Monthly Social Media Overview'!$C$4="October"),'Monthly Social Media Overview'!$I$9,C17)</f>
        <v>215000</v>
      </c>
      <c r="D17" s="7">
        <f ca="1">IF(('Monthly Social Media Overview'!$C$4="October"),'Monthly Social Media Overview'!$G$9,D17)</f>
        <v>123</v>
      </c>
      <c r="E17" s="7">
        <f ca="1">IF(('Monthly Social Media Overview'!$C$4="October"),'Monthly Social Media Overview'!$GI$13,E17)</f>
        <v>0</v>
      </c>
      <c r="F17" s="7">
        <f ca="1">IF(('Monthly Social Media Overview'!$C$4="October"),'Monthly Social Media Overview'!$G$13,F17)</f>
        <v>123</v>
      </c>
      <c r="G17" s="7">
        <f ca="1">IF(('Monthly Social Media Overview'!$C$4="October"),'Monthly Social Media Overview'!$I$17,G17)</f>
        <v>0</v>
      </c>
      <c r="H17" s="7">
        <f ca="1">IF(('Monthly Social Media Overview'!$C$4="October"),'Monthly Social Media Overview'!$G$17,H17)</f>
        <v>456</v>
      </c>
      <c r="I17" s="7">
        <f ca="1">IF(('Monthly Social Media Overview'!$C$4="October"),'Monthly Social Media Overview'!$I$17,I17)</f>
        <v>0</v>
      </c>
      <c r="J17" s="7">
        <f ca="1">IF(('Monthly Social Media Overview'!$C$4="October"),'Monthly Social Media Overview'!$G$21,J17)</f>
        <v>789</v>
      </c>
      <c r="K17" s="7">
        <f ca="1">IF(('Monthly Social Media Overview'!$C$4="October"),'Monthly Social Media Overview'!$I$17,K17)</f>
        <v>0</v>
      </c>
      <c r="L17" s="7">
        <f ca="1">IF(('Monthly Social Media Overview'!$C$4="October"),'Monthly Social Media Overview'!$G$25,L17)</f>
        <v>457</v>
      </c>
      <c r="M17" s="7">
        <f ca="1">IF(('Monthly Social Media Overview'!$C$4="October"),'Monthly Social Media Overview'!$I$29,M17)</f>
        <v>0</v>
      </c>
      <c r="N17" s="7">
        <f ca="1">IF(('Monthly Social Media Overview'!$C$4="October"),'Monthly Social Media Overview'!$G$29,N17)</f>
        <v>985</v>
      </c>
      <c r="O17" s="52">
        <f ca="1" t="shared" si="0"/>
        <v>2933</v>
      </c>
      <c r="P17" s="53"/>
    </row>
    <row r="18" spans="2:16" ht="18.75" customHeight="1">
      <c r="B18" s="6" t="s">
        <v>36</v>
      </c>
      <c r="C18" s="7">
        <f ca="1">IF(('Monthly Social Media Overview'!$C$4="November"),'Monthly Social Media Overview'!$I$9,C18)</f>
        <v>215000</v>
      </c>
      <c r="D18" s="7">
        <f ca="1">IF(('Monthly Social Media Overview'!$C$4="November"),'Monthly Social Media Overview'!$G$9,D18)</f>
        <v>123</v>
      </c>
      <c r="E18" s="7">
        <f ca="1">IF(('Monthly Social Media Overview'!$C$4="November"),'Monthly Social Media Overview'!$GI$13,E18)</f>
        <v>0</v>
      </c>
      <c r="F18" s="7">
        <f ca="1">IF(('Monthly Social Media Overview'!$C$4="November"),'Monthly Social Media Overview'!$G$13,F18)</f>
        <v>123</v>
      </c>
      <c r="G18" s="7">
        <f ca="1">IF(('Monthly Social Media Overview'!$C$4="November"),'Monthly Social Media Overview'!$I$17,G18)</f>
        <v>0</v>
      </c>
      <c r="H18" s="7">
        <f ca="1">IF(('Monthly Social Media Overview'!$C$4="November"),'Monthly Social Media Overview'!$G$17,H18)</f>
        <v>456</v>
      </c>
      <c r="I18" s="7">
        <f ca="1">IF(('Monthly Social Media Overview'!$C$4="November"),'Monthly Social Media Overview'!$I$17,I18)</f>
        <v>0</v>
      </c>
      <c r="J18" s="7">
        <f ca="1">IF(('Monthly Social Media Overview'!$C$4="November"),'Monthly Social Media Overview'!$G$21,J18)</f>
        <v>789</v>
      </c>
      <c r="K18" s="7">
        <f ca="1">IF(('Monthly Social Media Overview'!$C$4="November"),'Monthly Social Media Overview'!$I$17,K18)</f>
        <v>0</v>
      </c>
      <c r="L18" s="7">
        <f ca="1">IF(('Monthly Social Media Overview'!$C$4="November"),'Monthly Social Media Overview'!$G$25,L18)</f>
        <v>457</v>
      </c>
      <c r="M18" s="7">
        <f ca="1">IF(('Monthly Social Media Overview'!$C$4="November"),'Monthly Social Media Overview'!$I$29,M18)</f>
        <v>0</v>
      </c>
      <c r="N18" s="7">
        <f ca="1">IF(('Monthly Social Media Overview'!$C$4="November"),'Monthly Social Media Overview'!$G$29,N18)</f>
        <v>985</v>
      </c>
      <c r="O18" s="52">
        <f ca="1" t="shared" si="0"/>
        <v>2933</v>
      </c>
      <c r="P18" s="53"/>
    </row>
    <row r="19" spans="2:16" ht="18.75" customHeight="1">
      <c r="B19" s="17" t="s">
        <v>37</v>
      </c>
      <c r="C19" s="18">
        <f ca="1">IF(('Monthly Social Media Overview'!$C$4="December"),'Monthly Social Media Overview'!$I$9,C19)</f>
        <v>0</v>
      </c>
      <c r="D19" s="18">
        <f ca="1">IF(('Monthly Social Media Overview'!$C$4="December"),'Monthly Social Media Overview'!$G$9,D19)</f>
        <v>0</v>
      </c>
      <c r="E19" s="18">
        <f ca="1">IF(('Monthly Social Media Overview'!$C$4="December"),'Monthly Social Media Overview'!$GI$13,E19)</f>
        <v>0</v>
      </c>
      <c r="F19" s="18">
        <f ca="1">IF(('Monthly Social Media Overview'!$C$4="December"),'Monthly Social Media Overview'!$G$13,F19)</f>
        <v>0</v>
      </c>
      <c r="G19" s="18">
        <f ca="1">IF(('Monthly Social Media Overview'!$C$4="December"),'Monthly Social Media Overview'!$I$17,G19)</f>
        <v>0</v>
      </c>
      <c r="H19" s="18">
        <f ca="1">IF(('Monthly Social Media Overview'!$C$4="December"),'Monthly Social Media Overview'!$G$17,H19)</f>
        <v>0</v>
      </c>
      <c r="I19" s="18">
        <f ca="1">IF(('Monthly Social Media Overview'!$C$4="December"),'Monthly Social Media Overview'!$I$17,I19)</f>
        <v>0</v>
      </c>
      <c r="J19" s="18">
        <f ca="1">IF(('Monthly Social Media Overview'!$C$4="December"),'Monthly Social Media Overview'!$G$21,J19)</f>
        <v>0</v>
      </c>
      <c r="K19" s="18">
        <f ca="1">IF(('Monthly Social Media Overview'!$C$4="December"),'Monthly Social Media Overview'!$I$17,K19)</f>
        <v>0</v>
      </c>
      <c r="L19" s="18">
        <f ca="1">IF(('Monthly Social Media Overview'!$C$4="December"),'Monthly Social Media Overview'!$G$25,L19)</f>
        <v>0</v>
      </c>
      <c r="M19" s="18">
        <f ca="1">IF(('Monthly Social Media Overview'!$C$4="December"),'Monthly Social Media Overview'!$I$29,M19)</f>
        <v>0</v>
      </c>
      <c r="N19" s="18">
        <f ca="1">IF(('Monthly Social Media Overview'!$C$4="December"),'Monthly Social Media Overview'!$G$29,N19)</f>
        <v>0</v>
      </c>
      <c r="O19" s="41">
        <f ca="1" t="shared" si="0"/>
        <v>0</v>
      </c>
      <c r="P19" s="42"/>
    </row>
    <row r="20" spans="2:16" ht="28.5" customHeight="1">
      <c r="B20" s="19" t="s">
        <v>62</v>
      </c>
      <c r="C20" s="20">
        <f aca="true" t="shared" si="1" ref="C20:N20">SUM(C8:C19)</f>
        <v>2150000</v>
      </c>
      <c r="D20" s="20">
        <f ca="1" t="shared" si="1"/>
        <v>131940</v>
      </c>
      <c r="E20" s="20">
        <f ca="1" t="shared" si="1"/>
        <v>0</v>
      </c>
      <c r="F20" s="20">
        <f ca="1" t="shared" si="1"/>
        <v>1230</v>
      </c>
      <c r="G20" s="20">
        <f ca="1" t="shared" si="1"/>
        <v>14000</v>
      </c>
      <c r="H20" s="20">
        <f ca="1" t="shared" si="1"/>
        <v>113174</v>
      </c>
      <c r="I20" s="20">
        <f ca="1" t="shared" si="1"/>
        <v>14000</v>
      </c>
      <c r="J20" s="20">
        <f ca="1" t="shared" si="1"/>
        <v>7557</v>
      </c>
      <c r="K20" s="20">
        <f ca="1" t="shared" si="1"/>
        <v>14000</v>
      </c>
      <c r="L20" s="20">
        <f ca="1" t="shared" si="1"/>
        <v>4569</v>
      </c>
      <c r="M20" s="20">
        <f ca="1" t="shared" si="1"/>
        <v>0</v>
      </c>
      <c r="N20" s="20">
        <f ca="1" t="shared" si="1"/>
        <v>9850</v>
      </c>
      <c r="O20" s="40">
        <f ca="1">SUM(O8:P19)</f>
        <v>268320</v>
      </c>
      <c r="P20" s="40"/>
    </row>
  </sheetData>
  <mergeCells count="23">
    <mergeCell ref="B2:P2"/>
    <mergeCell ref="O7:P7"/>
    <mergeCell ref="O18:P18"/>
    <mergeCell ref="O17:P17"/>
    <mergeCell ref="O16:P16"/>
    <mergeCell ref="O15:P15"/>
    <mergeCell ref="O14:P14"/>
    <mergeCell ref="O13:P13"/>
    <mergeCell ref="O12:P12"/>
    <mergeCell ref="O11:P11"/>
    <mergeCell ref="O10:P10"/>
    <mergeCell ref="O6:P6"/>
    <mergeCell ref="C6:D6"/>
    <mergeCell ref="O9:P9"/>
    <mergeCell ref="O8:P8"/>
    <mergeCell ref="O20:P20"/>
    <mergeCell ref="O19:P19"/>
    <mergeCell ref="B4:P4"/>
    <mergeCell ref="M6:N6"/>
    <mergeCell ref="K6:L6"/>
    <mergeCell ref="I6:J6"/>
    <mergeCell ref="G6:H6"/>
    <mergeCell ref="E6:F6"/>
  </mergeCells>
  <printOptions/>
  <pageMargins left="0.7" right="0.7" top="0.75" bottom="0.75" header="0.3" footer="0.3"/>
  <pageSetup horizontalDpi="600" verticalDpi="600" orientation="portrait" paperSize="256" copies="0" r:id="rId1"/>
  <ignoredErrors>
    <ignoredError sqref="H8:J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9"/>
  <sheetViews>
    <sheetView showGridLines="0" tabSelected="1" workbookViewId="0" topLeftCell="A1">
      <selection activeCell="C4" sqref="C4:D4"/>
    </sheetView>
  </sheetViews>
  <sheetFormatPr defaultColWidth="9.140625" defaultRowHeight="15"/>
  <cols>
    <col min="2" max="2" width="20.421875" style="0" customWidth="1"/>
    <col min="3" max="3" width="13.57421875" style="0" customWidth="1"/>
    <col min="4" max="4" width="13.421875" style="0" customWidth="1"/>
    <col min="5" max="6" width="15.7109375" style="0" customWidth="1"/>
    <col min="7" max="7" width="23.00390625" style="0" customWidth="1"/>
    <col min="8" max="8" width="16.140625" style="0" customWidth="1"/>
    <col min="9" max="9" width="16.57421875" style="0" customWidth="1"/>
  </cols>
  <sheetData>
    <row r="1" ht="15.75" thickBot="1"/>
    <row r="2" spans="2:9" ht="47.25" customHeight="1" thickBot="1">
      <c r="B2" s="21" t="s">
        <v>61</v>
      </c>
      <c r="C2" s="22"/>
      <c r="D2" s="22"/>
      <c r="E2" s="22"/>
      <c r="F2" s="22"/>
      <c r="G2" s="22"/>
      <c r="H2" s="22"/>
      <c r="I2" s="23"/>
    </row>
    <row r="3" ht="27.75" customHeight="1"/>
    <row r="4" spans="2:9" ht="27.75" customHeight="1">
      <c r="B4" s="11" t="s">
        <v>47</v>
      </c>
      <c r="C4" s="24" t="s">
        <v>51</v>
      </c>
      <c r="D4" s="25"/>
      <c r="E4" s="8"/>
      <c r="F4" s="8"/>
      <c r="G4" s="8"/>
      <c r="H4" s="11" t="s">
        <v>59</v>
      </c>
      <c r="I4" s="12">
        <v>2016</v>
      </c>
    </row>
    <row r="5" spans="2:4" ht="13.5" customHeight="1">
      <c r="B5" s="1"/>
      <c r="C5" s="3"/>
      <c r="D5" s="3"/>
    </row>
    <row r="6" spans="2:14" ht="31.5" customHeight="1">
      <c r="B6" s="32" t="s">
        <v>25</v>
      </c>
      <c r="C6" s="32"/>
      <c r="D6" s="32"/>
      <c r="E6" s="32"/>
      <c r="F6" s="32"/>
      <c r="G6" s="32"/>
      <c r="H6" s="32"/>
      <c r="I6" s="32"/>
      <c r="M6" s="56"/>
      <c r="N6" s="56"/>
    </row>
    <row r="7" spans="2:14" ht="22.5" customHeight="1">
      <c r="B7" s="26" t="s">
        <v>7</v>
      </c>
      <c r="C7" s="26"/>
      <c r="D7" s="26"/>
      <c r="E7" s="26"/>
      <c r="F7" s="26"/>
      <c r="G7" s="26"/>
      <c r="H7" s="26"/>
      <c r="I7" s="26"/>
      <c r="M7" s="56" t="str">
        <f>B7</f>
        <v>FACEBOOK</v>
      </c>
      <c r="N7" s="56"/>
    </row>
    <row r="8" spans="2:14" ht="28.5" customHeight="1">
      <c r="B8" s="13" t="s">
        <v>0</v>
      </c>
      <c r="C8" s="13" t="s">
        <v>6</v>
      </c>
      <c r="D8" s="13" t="s">
        <v>1</v>
      </c>
      <c r="E8" s="13" t="s">
        <v>2</v>
      </c>
      <c r="F8" s="13" t="s">
        <v>3</v>
      </c>
      <c r="G8" s="13" t="s">
        <v>5</v>
      </c>
      <c r="H8" s="13" t="s">
        <v>4</v>
      </c>
      <c r="I8" s="13" t="s">
        <v>39</v>
      </c>
      <c r="M8" s="56"/>
      <c r="N8" s="56"/>
    </row>
    <row r="9" spans="2:14" ht="20.25" customHeight="1">
      <c r="B9" s="14">
        <v>200000</v>
      </c>
      <c r="C9" s="14"/>
      <c r="D9" s="14"/>
      <c r="E9" s="14"/>
      <c r="F9" s="14"/>
      <c r="G9" s="15">
        <v>65478</v>
      </c>
      <c r="H9" s="14">
        <v>15000</v>
      </c>
      <c r="I9" s="14">
        <f>B9+H9</f>
        <v>215000</v>
      </c>
      <c r="M9" s="56"/>
      <c r="N9" s="56"/>
    </row>
    <row r="10" spans="2:14" ht="20.25" customHeight="1">
      <c r="B10" s="9"/>
      <c r="C10" s="9"/>
      <c r="D10" s="9"/>
      <c r="E10" s="9"/>
      <c r="F10" s="9"/>
      <c r="G10" s="9"/>
      <c r="H10" s="9"/>
      <c r="I10" s="10"/>
      <c r="M10" s="56"/>
      <c r="N10" s="56"/>
    </row>
    <row r="11" spans="2:14" ht="20.25" customHeight="1">
      <c r="B11" s="27" t="s">
        <v>8</v>
      </c>
      <c r="C11" s="27"/>
      <c r="D11" s="27"/>
      <c r="E11" s="27"/>
      <c r="F11" s="27"/>
      <c r="G11" s="27"/>
      <c r="H11" s="27"/>
      <c r="I11" s="27"/>
      <c r="M11" s="56" t="str">
        <f>B11</f>
        <v>TWITTER</v>
      </c>
      <c r="N11" s="56"/>
    </row>
    <row r="12" spans="2:14" ht="20.25" customHeight="1">
      <c r="B12" s="13" t="s">
        <v>0</v>
      </c>
      <c r="C12" s="13" t="s">
        <v>6</v>
      </c>
      <c r="D12" s="13" t="s">
        <v>13</v>
      </c>
      <c r="E12" s="13" t="s">
        <v>17</v>
      </c>
      <c r="F12" s="13" t="s">
        <v>18</v>
      </c>
      <c r="G12" s="13" t="s">
        <v>5</v>
      </c>
      <c r="H12" s="13" t="s">
        <v>4</v>
      </c>
      <c r="I12" s="13" t="s">
        <v>39</v>
      </c>
      <c r="M12" s="56"/>
      <c r="N12" s="56"/>
    </row>
    <row r="13" spans="2:14" ht="20.25" customHeight="1">
      <c r="B13" s="14">
        <v>210456</v>
      </c>
      <c r="C13" s="14"/>
      <c r="D13" s="14"/>
      <c r="E13" s="14"/>
      <c r="F13" s="14"/>
      <c r="G13" s="15">
        <v>123</v>
      </c>
      <c r="H13" s="14"/>
      <c r="I13" s="14">
        <f>B13+H13</f>
        <v>210456</v>
      </c>
      <c r="M13" s="56"/>
      <c r="N13" s="56"/>
    </row>
    <row r="14" spans="2:14" ht="20.25" customHeight="1">
      <c r="B14" s="9"/>
      <c r="C14" s="9"/>
      <c r="D14" s="9"/>
      <c r="E14" s="9"/>
      <c r="F14" s="9"/>
      <c r="G14" s="9"/>
      <c r="H14" s="9"/>
      <c r="I14" s="10"/>
      <c r="M14" s="56"/>
      <c r="N14" s="56"/>
    </row>
    <row r="15" spans="2:14" ht="20.25" customHeight="1">
      <c r="B15" s="28" t="s">
        <v>9</v>
      </c>
      <c r="C15" s="28"/>
      <c r="D15" s="28"/>
      <c r="E15" s="28"/>
      <c r="F15" s="28"/>
      <c r="G15" s="28"/>
      <c r="H15" s="28"/>
      <c r="I15" s="28"/>
      <c r="M15" s="56" t="str">
        <f>B15</f>
        <v>PINTEREST</v>
      </c>
      <c r="N15" s="56"/>
    </row>
    <row r="16" spans="2:14" ht="20.25" customHeight="1">
      <c r="B16" s="13" t="s">
        <v>0</v>
      </c>
      <c r="C16" s="13" t="s">
        <v>6</v>
      </c>
      <c r="D16" s="13" t="s">
        <v>14</v>
      </c>
      <c r="E16" s="13" t="s">
        <v>15</v>
      </c>
      <c r="F16" s="13" t="s">
        <v>16</v>
      </c>
      <c r="G16" s="13" t="s">
        <v>5</v>
      </c>
      <c r="H16" s="13" t="s">
        <v>4</v>
      </c>
      <c r="I16" s="13" t="s">
        <v>39</v>
      </c>
      <c r="M16" s="56"/>
      <c r="N16" s="56"/>
    </row>
    <row r="17" spans="2:14" ht="20.25" customHeight="1">
      <c r="B17" s="14">
        <v>14000</v>
      </c>
      <c r="C17" s="14"/>
      <c r="D17" s="14"/>
      <c r="E17" s="14"/>
      <c r="F17" s="14"/>
      <c r="G17" s="15">
        <v>54763</v>
      </c>
      <c r="H17" s="14"/>
      <c r="I17" s="14">
        <f>B17+H17</f>
        <v>14000</v>
      </c>
      <c r="M17" s="56"/>
      <c r="N17" s="56"/>
    </row>
    <row r="18" spans="2:14" ht="20.25" customHeight="1">
      <c r="B18" s="9"/>
      <c r="C18" s="9"/>
      <c r="D18" s="9"/>
      <c r="E18" s="9"/>
      <c r="F18" s="9"/>
      <c r="G18" s="9"/>
      <c r="H18" s="9"/>
      <c r="I18" s="10"/>
      <c r="M18" s="56"/>
      <c r="N18" s="56"/>
    </row>
    <row r="19" spans="2:14" ht="20.25" customHeight="1">
      <c r="B19" s="33" t="s">
        <v>10</v>
      </c>
      <c r="C19" s="33"/>
      <c r="D19" s="33"/>
      <c r="E19" s="33"/>
      <c r="F19" s="33"/>
      <c r="G19" s="33"/>
      <c r="H19" s="33"/>
      <c r="I19" s="33"/>
      <c r="M19" s="56" t="str">
        <f>B19</f>
        <v>INSTAGRAM</v>
      </c>
      <c r="N19" s="56"/>
    </row>
    <row r="20" spans="2:14" ht="20.25" customHeight="1">
      <c r="B20" s="13" t="s">
        <v>0</v>
      </c>
      <c r="C20" s="13" t="s">
        <v>6</v>
      </c>
      <c r="D20" s="13" t="s">
        <v>1</v>
      </c>
      <c r="E20" s="13" t="s">
        <v>19</v>
      </c>
      <c r="F20" s="13" t="s">
        <v>20</v>
      </c>
      <c r="G20" s="13" t="s">
        <v>5</v>
      </c>
      <c r="H20" s="13" t="s">
        <v>4</v>
      </c>
      <c r="I20" s="13" t="s">
        <v>39</v>
      </c>
      <c r="M20" s="56"/>
      <c r="N20" s="56"/>
    </row>
    <row r="21" spans="2:14" ht="20.25" customHeight="1">
      <c r="B21" s="14"/>
      <c r="C21" s="14"/>
      <c r="D21" s="14"/>
      <c r="E21" s="14"/>
      <c r="F21" s="14"/>
      <c r="G21" s="15">
        <v>789</v>
      </c>
      <c r="H21" s="14"/>
      <c r="I21" s="14">
        <f>B21+H21</f>
        <v>0</v>
      </c>
      <c r="M21" s="56"/>
      <c r="N21" s="56"/>
    </row>
    <row r="22" spans="2:14" ht="20.25" customHeight="1">
      <c r="B22" s="9"/>
      <c r="C22" s="9"/>
      <c r="D22" s="9"/>
      <c r="E22" s="9"/>
      <c r="F22" s="9"/>
      <c r="G22" s="9"/>
      <c r="H22" s="9"/>
      <c r="I22" s="10"/>
      <c r="M22" s="56"/>
      <c r="N22" s="56"/>
    </row>
    <row r="23" spans="2:14" ht="20.25" customHeight="1">
      <c r="B23" s="34" t="s">
        <v>11</v>
      </c>
      <c r="C23" s="34"/>
      <c r="D23" s="34"/>
      <c r="E23" s="34"/>
      <c r="F23" s="34"/>
      <c r="G23" s="34"/>
      <c r="H23" s="34"/>
      <c r="I23" s="34"/>
      <c r="M23" s="56" t="str">
        <f>B23</f>
        <v>NEWSLETTER</v>
      </c>
      <c r="N23" s="56"/>
    </row>
    <row r="24" spans="2:14" ht="20.25" customHeight="1">
      <c r="B24" s="13" t="s">
        <v>60</v>
      </c>
      <c r="C24" s="13" t="s">
        <v>6</v>
      </c>
      <c r="D24" s="35" t="s">
        <v>21</v>
      </c>
      <c r="E24" s="35"/>
      <c r="F24" s="13" t="s">
        <v>22</v>
      </c>
      <c r="G24" s="13" t="s">
        <v>5</v>
      </c>
      <c r="H24" s="13" t="s">
        <v>24</v>
      </c>
      <c r="I24" s="13" t="s">
        <v>41</v>
      </c>
      <c r="M24" s="56"/>
      <c r="N24" s="56"/>
    </row>
    <row r="25" spans="2:14" ht="20.25" customHeight="1">
      <c r="B25" s="14"/>
      <c r="C25" s="14"/>
      <c r="D25" s="14"/>
      <c r="E25" s="14"/>
      <c r="F25" s="14"/>
      <c r="G25" s="15">
        <v>457</v>
      </c>
      <c r="H25" s="14"/>
      <c r="I25" s="14">
        <f>B25+H25</f>
        <v>0</v>
      </c>
      <c r="M25" s="56"/>
      <c r="N25" s="56"/>
    </row>
    <row r="26" spans="2:14" ht="20.25" customHeight="1">
      <c r="B26" s="9"/>
      <c r="C26" s="9"/>
      <c r="D26" s="9"/>
      <c r="E26" s="9"/>
      <c r="F26" s="9"/>
      <c r="G26" s="9"/>
      <c r="H26" s="9"/>
      <c r="I26" s="10"/>
      <c r="M26" s="56"/>
      <c r="N26" s="56"/>
    </row>
    <row r="27" spans="2:14" ht="20.25" customHeight="1">
      <c r="B27" s="36" t="s">
        <v>12</v>
      </c>
      <c r="C27" s="36"/>
      <c r="D27" s="36"/>
      <c r="E27" s="36"/>
      <c r="F27" s="36"/>
      <c r="G27" s="36"/>
      <c r="H27" s="36"/>
      <c r="I27" s="36"/>
      <c r="M27" s="56" t="str">
        <f>B27</f>
        <v>OTHER NETWORKS</v>
      </c>
      <c r="N27" s="56"/>
    </row>
    <row r="28" spans="2:14" ht="20.25" customHeight="1">
      <c r="B28" s="13" t="s">
        <v>0</v>
      </c>
      <c r="C28" s="13" t="s">
        <v>6</v>
      </c>
      <c r="D28" s="37" t="s">
        <v>23</v>
      </c>
      <c r="E28" s="38"/>
      <c r="F28" s="39"/>
      <c r="G28" s="13" t="s">
        <v>5</v>
      </c>
      <c r="H28" s="13" t="s">
        <v>4</v>
      </c>
      <c r="I28" s="13" t="s">
        <v>39</v>
      </c>
      <c r="M28" s="56"/>
      <c r="N28" s="56"/>
    </row>
    <row r="29" spans="2:9" ht="22.5" customHeight="1">
      <c r="B29" s="16"/>
      <c r="C29" s="16"/>
      <c r="D29" s="29"/>
      <c r="E29" s="30"/>
      <c r="F29" s="31"/>
      <c r="G29" s="15">
        <v>985</v>
      </c>
      <c r="H29" s="16"/>
      <c r="I29" s="14">
        <f>B29+H29</f>
        <v>0</v>
      </c>
    </row>
  </sheetData>
  <mergeCells count="12">
    <mergeCell ref="D29:F29"/>
    <mergeCell ref="B6:I6"/>
    <mergeCell ref="B19:I19"/>
    <mergeCell ref="B23:I23"/>
    <mergeCell ref="D24:E24"/>
    <mergeCell ref="B27:I27"/>
    <mergeCell ref="D28:F28"/>
    <mergeCell ref="B2:I2"/>
    <mergeCell ref="C4:D4"/>
    <mergeCell ref="B7:I7"/>
    <mergeCell ref="B11:I11"/>
    <mergeCell ref="B15:I15"/>
  </mergeCells>
  <dataValidations count="1">
    <dataValidation type="list" allowBlank="1" showInputMessage="1" showErrorMessage="1" sqref="C4">
      <formula1>Months</formula1>
    </dataValidation>
  </dataValidations>
  <printOptions/>
  <pageMargins left="0.7" right="0.7" top="0.75" bottom="0.75" header="0.3" footer="0.3"/>
  <pageSetup horizontalDpi="600" verticalDpi="600" orientation="portrait" paperSize="256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4"/>
  <sheetViews>
    <sheetView workbookViewId="0" topLeftCell="A1">
      <selection activeCell="B3" sqref="B3"/>
    </sheetView>
  </sheetViews>
  <sheetFormatPr defaultColWidth="9.140625" defaultRowHeight="15"/>
  <cols>
    <col min="2" max="2" width="11.140625" style="0" customWidth="1"/>
  </cols>
  <sheetData>
    <row r="2" ht="15">
      <c r="B2" t="s">
        <v>45</v>
      </c>
    </row>
    <row r="3" ht="15">
      <c r="B3" t="s">
        <v>46</v>
      </c>
    </row>
    <row r="4" ht="15">
      <c r="B4" t="s">
        <v>48</v>
      </c>
    </row>
    <row r="5" ht="15">
      <c r="B5" t="s">
        <v>49</v>
      </c>
    </row>
    <row r="6" ht="15">
      <c r="B6" t="s">
        <v>50</v>
      </c>
    </row>
    <row r="7" ht="15">
      <c r="B7" t="s">
        <v>51</v>
      </c>
    </row>
    <row r="8" ht="15">
      <c r="B8" t="s">
        <v>52</v>
      </c>
    </row>
    <row r="9" ht="15">
      <c r="B9" t="s">
        <v>53</v>
      </c>
    </row>
    <row r="10" ht="15">
      <c r="B10" t="s">
        <v>54</v>
      </c>
    </row>
    <row r="11" ht="15">
      <c r="B11" t="s">
        <v>55</v>
      </c>
    </row>
    <row r="12" ht="15">
      <c r="B12" t="s">
        <v>56</v>
      </c>
    </row>
    <row r="13" ht="15">
      <c r="B13" t="s">
        <v>57</v>
      </c>
    </row>
    <row r="14" ht="15">
      <c r="B14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Devang</cp:lastModifiedBy>
  <dcterms:created xsi:type="dcterms:W3CDTF">2016-08-05T17:33:06Z</dcterms:created>
  <dcterms:modified xsi:type="dcterms:W3CDTF">2016-08-08T16:46:48Z</dcterms:modified>
  <cp:category/>
  <cp:version/>
  <cp:contentType/>
  <cp:contentStatus/>
</cp:coreProperties>
</file>