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65146" windowWidth="8070" windowHeight="8910" tabRatio="613" activeTab="0"/>
  </bookViews>
  <sheets>
    <sheet name="Pipeline" sheetId="1" r:id="rId1"/>
    <sheet name="Effectiveness Results" sheetId="2" r:id="rId2"/>
    <sheet name="Actual vs. Target" sheetId="3" r:id="rId3"/>
    <sheet name="Sales Conversion" sheetId="4" r:id="rId4"/>
  </sheets>
  <definedNames>
    <definedName name="_xlnm.Print_Area" localSheetId="1">'Effectiveness Results'!$A$10:$N$35</definedName>
    <definedName name="_xlnm.Print_Area" localSheetId="0">'Pipeline'!$A$1:$F$43</definedName>
  </definedNames>
  <calcPr fullCalcOnLoad="1"/>
</workbook>
</file>

<file path=xl/sharedStrings.xml><?xml version="1.0" encoding="utf-8"?>
<sst xmlns="http://schemas.openxmlformats.org/spreadsheetml/2006/main" count="72" uniqueCount="61">
  <si>
    <t>Target</t>
  </si>
  <si>
    <t>Weekly run rate (52 weeks)</t>
  </si>
  <si>
    <t>Total Value</t>
  </si>
  <si>
    <t>Total Target</t>
  </si>
  <si>
    <t>Total Variance</t>
  </si>
  <si>
    <t>Quota</t>
  </si>
  <si>
    <t>Variance</t>
  </si>
  <si>
    <t>%</t>
  </si>
  <si>
    <t>Sales Effectiveness Survey</t>
  </si>
  <si>
    <t>Value</t>
  </si>
  <si>
    <t xml:space="preserve"> Value</t>
  </si>
  <si>
    <t>Duration (weeks)</t>
  </si>
  <si>
    <t>Averages</t>
  </si>
  <si>
    <t>Proseware, Inc.</t>
  </si>
  <si>
    <t>Margie's Travel</t>
  </si>
  <si>
    <t>The Phone Company</t>
  </si>
  <si>
    <t>Coho Winery</t>
  </si>
  <si>
    <t>Tailspin Toys</t>
  </si>
  <si>
    <t>Fabrikam, Inc.</t>
  </si>
  <si>
    <t>Wingtip Toys</t>
  </si>
  <si>
    <t>Northwind Traders</t>
  </si>
  <si>
    <t>Closed</t>
  </si>
  <si>
    <t>C Opportunities</t>
  </si>
  <si>
    <t>B Opportunities</t>
  </si>
  <si>
    <t>A Opportunities</t>
  </si>
  <si>
    <t>A. Datum Corporation</t>
  </si>
  <si>
    <t>Pipeline size (ongoing basis)</t>
  </si>
  <si>
    <t>Average deal size</t>
  </si>
  <si>
    <t>Average bill duration</t>
  </si>
  <si>
    <t>Bold numbers in white cells are entered by user.</t>
  </si>
  <si>
    <t>Goal</t>
  </si>
  <si>
    <t>Pipeline</t>
  </si>
  <si>
    <t>For year</t>
  </si>
  <si>
    <t>Number of deals</t>
  </si>
  <si>
    <t>Sales calls converted</t>
  </si>
  <si>
    <t>Sales meetings converted</t>
  </si>
  <si>
    <t>Sales meetings qualified</t>
  </si>
  <si>
    <t>Qualified sales closed</t>
  </si>
  <si>
    <t>[Company Name]</t>
  </si>
  <si>
    <t>[Date]</t>
  </si>
  <si>
    <t>Pipeline breakdown</t>
  </si>
  <si>
    <t>Customer breakdown</t>
  </si>
  <si>
    <t>Customer list</t>
  </si>
  <si>
    <t>Total customer value</t>
  </si>
  <si>
    <t>Key performance indicators</t>
  </si>
  <si>
    <t>Weeks in pipeline</t>
  </si>
  <si>
    <t>Calls to conversion %</t>
  </si>
  <si>
    <t>Meeting to conversion %</t>
  </si>
  <si>
    <t>Meeting to qualification opportunity %</t>
  </si>
  <si>
    <t>Qualification to sold %</t>
  </si>
  <si>
    <t>Total customer calls</t>
  </si>
  <si>
    <t>Activity breakdown</t>
  </si>
  <si>
    <t>Total customer meetings</t>
  </si>
  <si>
    <t>Total qualified</t>
  </si>
  <si>
    <t>Total sold</t>
  </si>
  <si>
    <t>Sales effectiveness survey</t>
  </si>
  <si>
    <t>Sales cycle</t>
  </si>
  <si>
    <t>Average closed deals</t>
  </si>
  <si>
    <t>Win/loss ratio</t>
  </si>
  <si>
    <t>Model key</t>
  </si>
  <si>
    <t>Italic numbers in gray cells are calculations that generally should not be altered.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</si>
</sst>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_);_(&quot;$&quot;* \(#,##0.0\);_(&quot;$&quot;* &quot;-&quot;?_);_(@_)"/>
    <numFmt numFmtId="166" formatCode="&quot;$&quot;#,##0.0_);\(&quot;$&quot;#,##0.0\)"/>
    <numFmt numFmtId="167" formatCode="0.0%"/>
    <numFmt numFmtId="168" formatCode="&quot;$&quot;#,##0.00"/>
    <numFmt numFmtId="169" formatCode="&quot;$&quot;#,##0.00;[Red]&quot;$&quot;#,##0.00"/>
    <numFmt numFmtId="170" formatCode="mm/dd/yy"/>
    <numFmt numFmtId="171" formatCode="&quot;$&quot;#,##0"/>
    <numFmt numFmtId="172" formatCode="&quot;$&quot;#,##0.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9.25"/>
      <name val="Arial"/>
      <family val="0"/>
    </font>
    <font>
      <b/>
      <sz val="8"/>
      <name val="Arial"/>
      <family val="2"/>
    </font>
    <font>
      <sz val="9.7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62"/>
      <name val="Arial"/>
      <family val="0"/>
    </font>
    <font>
      <b/>
      <sz val="16"/>
      <color indexed="62"/>
      <name val="Arial"/>
      <family val="0"/>
    </font>
    <font>
      <b/>
      <sz val="11"/>
      <color indexed="23"/>
      <name val="Arial"/>
      <family val="0"/>
    </font>
    <font>
      <b/>
      <i/>
      <sz val="10"/>
      <name val="Arial"/>
      <family val="0"/>
    </font>
    <font>
      <i/>
      <sz val="8.5"/>
      <name val="Arial"/>
      <family val="0"/>
    </font>
    <font>
      <b/>
      <sz val="9"/>
      <name val="Arial"/>
      <family val="0"/>
    </font>
    <font>
      <i/>
      <sz val="10"/>
      <name val="Arial"/>
      <family val="0"/>
    </font>
    <font>
      <b/>
      <sz val="16"/>
      <color indexed="9"/>
      <name val="Arial"/>
      <family val="0"/>
    </font>
    <font>
      <sz val="16"/>
      <color indexed="9"/>
      <name val="Arial"/>
      <family val="0"/>
    </font>
    <font>
      <b/>
      <i/>
      <sz val="10"/>
      <color indexed="8"/>
      <name val="Arial"/>
      <family val="0"/>
    </font>
    <font>
      <b/>
      <sz val="9"/>
      <color indexed="9"/>
      <name val="Arial"/>
      <family val="0"/>
    </font>
    <font>
      <b/>
      <sz val="11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1" fontId="1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38" fontId="0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4" fontId="2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70" fontId="2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6" fillId="0" borderId="7" xfId="0" applyNumberFormat="1" applyFont="1" applyBorder="1" applyAlignment="1">
      <alignment vertical="center"/>
    </xf>
    <xf numFmtId="171" fontId="6" fillId="0" borderId="8" xfId="0" applyNumberFormat="1" applyFont="1" applyBorder="1" applyAlignment="1">
      <alignment vertical="center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171" fontId="6" fillId="0" borderId="1" xfId="0" applyNumberFormat="1" applyFont="1" applyBorder="1" applyAlignment="1">
      <alignment vertical="center"/>
    </xf>
    <xf numFmtId="171" fontId="6" fillId="0" borderId="12" xfId="0" applyNumberFormat="1" applyFont="1" applyBorder="1" applyAlignment="1">
      <alignment vertical="center"/>
    </xf>
    <xf numFmtId="6" fontId="21" fillId="4" borderId="0" xfId="0" applyNumberFormat="1" applyFont="1" applyFill="1" applyBorder="1" applyAlignment="1">
      <alignment horizontal="right"/>
    </xf>
    <xf numFmtId="6" fontId="21" fillId="4" borderId="3" xfId="0" applyNumberFormat="1" applyFont="1" applyFill="1" applyBorder="1" applyAlignment="1">
      <alignment horizontal="right"/>
    </xf>
    <xf numFmtId="171" fontId="6" fillId="0" borderId="1" xfId="0" applyNumberFormat="1" applyFont="1" applyBorder="1" applyAlignment="1">
      <alignment horizontal="right" vertical="center"/>
    </xf>
    <xf numFmtId="171" fontId="6" fillId="0" borderId="12" xfId="0" applyNumberFormat="1" applyFont="1" applyBorder="1" applyAlignment="1">
      <alignment horizontal="left" vertical="center"/>
    </xf>
    <xf numFmtId="6" fontId="0" fillId="2" borderId="0" xfId="0" applyNumberFormat="1" applyFont="1" applyFill="1" applyBorder="1" applyAlignment="1">
      <alignment horizontal="right"/>
    </xf>
    <xf numFmtId="6" fontId="0" fillId="2" borderId="13" xfId="0" applyNumberFormat="1" applyFont="1" applyFill="1" applyBorder="1" applyAlignment="1">
      <alignment horizontal="right"/>
    </xf>
    <xf numFmtId="6" fontId="0" fillId="2" borderId="3" xfId="0" applyNumberFormat="1" applyFont="1" applyFill="1" applyBorder="1" applyAlignment="1">
      <alignment horizontal="right"/>
    </xf>
    <xf numFmtId="6" fontId="21" fillId="4" borderId="0" xfId="0" applyNumberFormat="1" applyFont="1" applyFill="1" applyBorder="1" applyAlignment="1">
      <alignment horizontal="right" vertical="center"/>
    </xf>
    <xf numFmtId="6" fontId="21" fillId="4" borderId="13" xfId="0" applyNumberFormat="1" applyFont="1" applyFill="1" applyBorder="1" applyAlignment="1">
      <alignment horizontal="right" vertical="center"/>
    </xf>
    <xf numFmtId="6" fontId="21" fillId="4" borderId="3" xfId="0" applyNumberFormat="1" applyFont="1" applyFill="1" applyBorder="1" applyAlignment="1">
      <alignment horizontal="right" vertical="center"/>
    </xf>
    <xf numFmtId="171" fontId="6" fillId="0" borderId="14" xfId="0" applyNumberFormat="1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6" fontId="21" fillId="4" borderId="16" xfId="0" applyNumberFormat="1" applyFont="1" applyFill="1" applyBorder="1" applyAlignment="1">
      <alignment horizontal="right"/>
    </xf>
    <xf numFmtId="6" fontId="21" fillId="4" borderId="17" xfId="0" applyNumberFormat="1" applyFont="1" applyFill="1" applyBorder="1" applyAlignment="1">
      <alignment horizontal="right"/>
    </xf>
    <xf numFmtId="6" fontId="21" fillId="4" borderId="18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4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6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6" fontId="0" fillId="0" borderId="2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6" fontId="21" fillId="4" borderId="2" xfId="17" applyNumberFormat="1" applyFont="1" applyFill="1" applyBorder="1" applyAlignment="1">
      <alignment/>
    </xf>
    <xf numFmtId="171" fontId="21" fillId="4" borderId="2" xfId="17" applyNumberFormat="1" applyFont="1" applyFill="1" applyBorder="1" applyAlignment="1">
      <alignment/>
    </xf>
    <xf numFmtId="171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6" fontId="6" fillId="0" borderId="17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6" fillId="2" borderId="17" xfId="0" applyFont="1" applyFill="1" applyBorder="1" applyAlignment="1">
      <alignment horizontal="right"/>
    </xf>
    <xf numFmtId="5" fontId="21" fillId="4" borderId="18" xfId="0" applyNumberFormat="1" applyFont="1" applyFill="1" applyBorder="1" applyAlignment="1">
      <alignment/>
    </xf>
    <xf numFmtId="42" fontId="0" fillId="0" borderId="0" xfId="0" applyNumberFormat="1" applyFont="1" applyAlignment="1">
      <alignment/>
    </xf>
    <xf numFmtId="0" fontId="6" fillId="3" borderId="20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2" fontId="0" fillId="0" borderId="0" xfId="0" applyNumberFormat="1" applyFont="1" applyAlignment="1">
      <alignment vertical="center"/>
    </xf>
    <xf numFmtId="9" fontId="21" fillId="4" borderId="21" xfId="21" applyFont="1" applyFill="1" applyBorder="1" applyAlignment="1">
      <alignment horizontal="center"/>
    </xf>
    <xf numFmtId="9" fontId="21" fillId="4" borderId="18" xfId="21" applyFont="1" applyFill="1" applyBorder="1" applyAlignment="1">
      <alignment horizontal="center"/>
    </xf>
    <xf numFmtId="42" fontId="0" fillId="0" borderId="0" xfId="0" applyNumberFormat="1" applyFont="1" applyAlignment="1">
      <alignment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5" borderId="22" xfId="0" applyFont="1" applyFill="1" applyBorder="1" applyAlignment="1">
      <alignment/>
    </xf>
    <xf numFmtId="0" fontId="5" fillId="5" borderId="23" xfId="0" applyFont="1" applyFill="1" applyBorder="1" applyAlignment="1">
      <alignment/>
    </xf>
    <xf numFmtId="0" fontId="5" fillId="5" borderId="24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" borderId="7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5" fontId="27" fillId="4" borderId="2" xfId="17" applyNumberFormat="1" applyFont="1" applyFill="1" applyBorder="1" applyAlignment="1">
      <alignment horizontal="right"/>
    </xf>
    <xf numFmtId="5" fontId="21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1" fontId="21" fillId="4" borderId="2" xfId="0" applyNumberFormat="1" applyFont="1" applyFill="1" applyBorder="1" applyAlignment="1">
      <alignment horizontal="center"/>
    </xf>
    <xf numFmtId="37" fontId="21" fillId="4" borderId="2" xfId="0" applyNumberFormat="1" applyFont="1" applyFill="1" applyBorder="1" applyAlignment="1">
      <alignment horizontal="right"/>
    </xf>
    <xf numFmtId="5" fontId="21" fillId="4" borderId="2" xfId="0" applyNumberFormat="1" applyFont="1" applyFill="1" applyBorder="1" applyAlignment="1">
      <alignment horizontal="right"/>
    </xf>
    <xf numFmtId="42" fontId="6" fillId="4" borderId="2" xfId="0" applyNumberFormat="1" applyFont="1" applyFill="1" applyBorder="1" applyAlignment="1">
      <alignment horizontal="center"/>
    </xf>
    <xf numFmtId="43" fontId="6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41" fontId="6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9" fontId="21" fillId="4" borderId="3" xfId="2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4" borderId="3" xfId="2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21" fillId="4" borderId="3" xfId="0" applyNumberFormat="1" applyFont="1" applyFill="1" applyBorder="1" applyAlignment="1">
      <alignment horizontal="center"/>
    </xf>
    <xf numFmtId="42" fontId="21" fillId="4" borderId="2" xfId="0" applyNumberFormat="1" applyFont="1" applyFill="1" applyBorder="1" applyAlignment="1">
      <alignment horizontal="center"/>
    </xf>
    <xf numFmtId="5" fontId="21" fillId="4" borderId="2" xfId="17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textRotation="90"/>
    </xf>
    <xf numFmtId="9" fontId="21" fillId="4" borderId="13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5" fontId="21" fillId="4" borderId="26" xfId="17" applyNumberFormat="1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9" fontId="21" fillId="4" borderId="16" xfId="21" applyFont="1" applyFill="1" applyBorder="1" applyAlignment="1">
      <alignment horizontal="center"/>
    </xf>
    <xf numFmtId="0" fontId="28" fillId="0" borderId="27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22" fillId="4" borderId="14" xfId="0" applyFont="1" applyFill="1" applyBorder="1" applyAlignment="1">
      <alignment horizontal="left"/>
    </xf>
    <xf numFmtId="0" fontId="22" fillId="4" borderId="16" xfId="0" applyFont="1" applyFill="1" applyBorder="1" applyAlignment="1">
      <alignment horizontal="left"/>
    </xf>
    <xf numFmtId="0" fontId="22" fillId="4" borderId="27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5" fontId="21" fillId="4" borderId="1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/>
    </xf>
    <xf numFmtId="0" fontId="5" fillId="5" borderId="3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42" fontId="6" fillId="3" borderId="29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3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9" fontId="21" fillId="4" borderId="33" xfId="21" applyFont="1" applyFill="1" applyBorder="1" applyAlignment="1">
      <alignment horizontal="center"/>
    </xf>
    <xf numFmtId="0" fontId="24" fillId="0" borderId="21" xfId="0" applyFont="1" applyBorder="1" applyAlignment="1">
      <alignment/>
    </xf>
    <xf numFmtId="0" fontId="23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Actual vs. Target Pipeline to Yearly Quota </a:t>
            </a:r>
          </a:p>
        </c:rich>
      </c:tx>
      <c:layout>
        <c:manualLayout>
          <c:xMode val="factor"/>
          <c:yMode val="factor"/>
          <c:x val="-0.03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"/>
          <c:w val="0.9045"/>
          <c:h val="0.70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'Effectiveness Results'!$A$18</c:f>
              <c:strCache>
                <c:ptCount val="1"/>
                <c:pt idx="0">
                  <c:v>A Opportunities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'Effectiveness Results'!$B$18:$C$18</c:f>
              <c:numCache>
                <c:ptCount val="2"/>
                <c:pt idx="0">
                  <c:v>1050000</c:v>
                </c:pt>
                <c:pt idx="1">
                  <c:v>774865</c:v>
                </c:pt>
              </c:numCache>
            </c:numRef>
          </c:val>
        </c:ser>
        <c:ser>
          <c:idx val="1"/>
          <c:order val="1"/>
          <c:tx>
            <c:strRef>
              <c:f>'Effectiveness Results'!$A$19</c:f>
              <c:strCache>
                <c:ptCount val="1"/>
                <c:pt idx="0">
                  <c:v>B Opportunities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'Effectiveness Results'!$B$19:$C$19</c:f>
              <c:numCache>
                <c:ptCount val="2"/>
                <c:pt idx="0">
                  <c:v>2100000</c:v>
                </c:pt>
                <c:pt idx="1">
                  <c:v>2796830</c:v>
                </c:pt>
              </c:numCache>
            </c:numRef>
          </c:val>
        </c:ser>
        <c:ser>
          <c:idx val="2"/>
          <c:order val="2"/>
          <c:tx>
            <c:strRef>
              <c:f>'Effectiveness Results'!$A$20</c:f>
              <c:strCache>
                <c:ptCount val="1"/>
                <c:pt idx="0">
                  <c:v>C Opportunities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'Effectiveness Results'!$B$20:$C$20</c:f>
              <c:numCache>
                <c:ptCount val="2"/>
                <c:pt idx="0">
                  <c:v>350000</c:v>
                </c:pt>
                <c:pt idx="1">
                  <c:v>354877</c:v>
                </c:pt>
              </c:numCache>
            </c:numRef>
          </c:val>
        </c:ser>
        <c:overlap val="100"/>
        <c:axId val="49791708"/>
        <c:axId val="45472189"/>
      </c:barChart>
      <c:catAx>
        <c:axId val="4979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25"/>
          <c:y val="0.86825"/>
          <c:w val="0.4277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Conversion per Opportunity</a:t>
            </a:r>
          </a:p>
        </c:rich>
      </c:tx>
      <c:layout>
        <c:manualLayout>
          <c:xMode val="factor"/>
          <c:yMode val="factor"/>
          <c:x val="-0.0012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9"/>
          <c:w val="0.97325"/>
          <c:h val="0.6655"/>
        </c:manualLayout>
      </c:layout>
      <c:barChart>
        <c:barDir val="bar"/>
        <c:grouping val="stacked"/>
        <c:varyColors val="0"/>
        <c:ser>
          <c:idx val="0"/>
          <c:order val="0"/>
          <c:tx>
            <c:v>Sales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Pipeline!$A$42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Sales Meetings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Pipeline!$C$42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v>Qualified Opportunities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Pipeline!$D$42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v>Closed Accounts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Pipeline!$E$42</c:f>
              <c:numCache>
                <c:ptCount val="1"/>
                <c:pt idx="0">
                  <c:v>9</c:v>
                </c:pt>
              </c:numCache>
            </c:numRef>
          </c:val>
        </c:ser>
        <c:overlap val="100"/>
        <c:axId val="6596518"/>
        <c:axId val="59368663"/>
      </c:barChart>
      <c:catAx>
        <c:axId val="6596518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 val="autoZero"/>
        <c:auto val="1"/>
        <c:lblOffset val="100"/>
        <c:tickLblSkip val="1"/>
        <c:noMultiLvlLbl val="0"/>
      </c:catAx>
      <c:valAx>
        <c:axId val="593686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5"/>
          <c:y val="0.6635"/>
          <c:w val="0.76"/>
          <c:h val="0.1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0.584</cdr:y>
    </cdr:from>
    <cdr:to>
      <cdr:x>0.97375</cdr:x>
      <cdr:y>0.6395</cdr:y>
    </cdr:to>
    <cdr:sp>
      <cdr:nvSpPr>
        <cdr:cNvPr id="1" name="AutoShape 1"/>
        <cdr:cNvSpPr>
          <a:spLocks/>
        </cdr:cNvSpPr>
      </cdr:nvSpPr>
      <cdr:spPr>
        <a:xfrm>
          <a:off x="7886700" y="3467100"/>
          <a:ext cx="571500" cy="333375"/>
        </a:xfrm>
        <a:prstGeom prst="leftArrow">
          <a:avLst/>
        </a:prstGeom>
        <a:gradFill rotWithShape="1">
          <a:gsLst>
            <a:gs pos="0">
              <a:srgbClr val="800000"/>
            </a:gs>
            <a:gs pos="100000">
              <a:srgbClr val="3B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Target</a:t>
          </a:r>
        </a:p>
      </cdr:txBody>
    </cdr:sp>
  </cdr:relSizeAnchor>
  <cdr:relSizeAnchor xmlns:cdr="http://schemas.openxmlformats.org/drawingml/2006/chartDrawing">
    <cdr:from>
      <cdr:x>0.90775</cdr:x>
      <cdr:y>0.26225</cdr:y>
    </cdr:from>
    <cdr:to>
      <cdr:x>0.97375</cdr:x>
      <cdr:y>0.32275</cdr:y>
    </cdr:to>
    <cdr:sp>
      <cdr:nvSpPr>
        <cdr:cNvPr id="2" name="AutoShape 2"/>
        <cdr:cNvSpPr>
          <a:spLocks/>
        </cdr:cNvSpPr>
      </cdr:nvSpPr>
      <cdr:spPr>
        <a:xfrm>
          <a:off x="7886700" y="1552575"/>
          <a:ext cx="571500" cy="361950"/>
        </a:xfrm>
        <a:prstGeom prst="leftArrow">
          <a:avLst/>
        </a:prstGeom>
        <a:gradFill rotWithShape="1">
          <a:gsLst>
            <a:gs pos="0">
              <a:srgbClr val="800000"/>
            </a:gs>
            <a:gs pos="100000">
              <a:srgbClr val="3B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Actual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L43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8.57421875" style="19" customWidth="1"/>
    <col min="2" max="2" width="13.7109375" style="22" customWidth="1"/>
    <col min="3" max="6" width="22.7109375" style="19" customWidth="1"/>
    <col min="7" max="7" width="2.140625" style="19" customWidth="1"/>
    <col min="8" max="8" width="14.8515625" style="19" customWidth="1"/>
    <col min="9" max="9" width="15.28125" style="19" customWidth="1"/>
    <col min="10" max="10" width="14.57421875" style="19" customWidth="1"/>
    <col min="11" max="11" width="12.57421875" style="19" customWidth="1"/>
    <col min="12" max="16384" width="9.140625" style="19" customWidth="1"/>
  </cols>
  <sheetData>
    <row r="1" spans="1:3" s="23" customFormat="1" ht="20.25">
      <c r="A1" s="12" t="s">
        <v>38</v>
      </c>
      <c r="B1" s="13"/>
      <c r="C1" s="13"/>
    </row>
    <row r="2" spans="1:3" s="26" customFormat="1" ht="15.75">
      <c r="A2" s="24" t="s">
        <v>31</v>
      </c>
      <c r="B2" s="25"/>
      <c r="C2" s="25"/>
    </row>
    <row r="3" spans="1:3" s="29" customFormat="1" ht="15">
      <c r="A3" s="27" t="s">
        <v>39</v>
      </c>
      <c r="B3" s="28"/>
      <c r="C3" s="28"/>
    </row>
    <row r="4" spans="1:3" s="32" customFormat="1" ht="13.5" thickBot="1">
      <c r="A4" s="30"/>
      <c r="B4" s="31"/>
      <c r="C4" s="31"/>
    </row>
    <row r="5" spans="1:4" s="23" customFormat="1" ht="15.75" customHeight="1">
      <c r="A5" s="163" t="s">
        <v>59</v>
      </c>
      <c r="B5" s="164"/>
      <c r="C5" s="164"/>
      <c r="D5" s="165"/>
    </row>
    <row r="6" spans="1:4" ht="12.75">
      <c r="A6" s="160" t="s">
        <v>29</v>
      </c>
      <c r="B6" s="161"/>
      <c r="C6" s="161"/>
      <c r="D6" s="162"/>
    </row>
    <row r="7" spans="1:4" s="33" customFormat="1" ht="13.5" thickBot="1">
      <c r="A7" s="166" t="s">
        <v>60</v>
      </c>
      <c r="B7" s="167"/>
      <c r="C7" s="167"/>
      <c r="D7" s="168"/>
    </row>
    <row r="9" s="33" customFormat="1" ht="7.5" customHeight="1" thickBot="1">
      <c r="B9" s="34"/>
    </row>
    <row r="10" spans="1:6" s="35" customFormat="1" ht="15.75" customHeight="1">
      <c r="A10" s="169" t="s">
        <v>40</v>
      </c>
      <c r="B10" s="170"/>
      <c r="C10" s="170"/>
      <c r="D10" s="170"/>
      <c r="E10" s="170"/>
      <c r="F10" s="171"/>
    </row>
    <row r="11" spans="1:6" s="39" customFormat="1" ht="13.5" customHeight="1">
      <c r="A11" s="158"/>
      <c r="B11" s="159"/>
      <c r="C11" s="36" t="s">
        <v>24</v>
      </c>
      <c r="D11" s="37" t="s">
        <v>23</v>
      </c>
      <c r="E11" s="37" t="s">
        <v>22</v>
      </c>
      <c r="F11" s="38"/>
    </row>
    <row r="12" spans="1:6" ht="12.75" customHeight="1">
      <c r="A12" s="40"/>
      <c r="B12" s="41"/>
      <c r="C12" s="42" t="s">
        <v>9</v>
      </c>
      <c r="D12" s="43" t="s">
        <v>10</v>
      </c>
      <c r="E12" s="43" t="s">
        <v>9</v>
      </c>
      <c r="F12" s="44" t="s">
        <v>2</v>
      </c>
    </row>
    <row r="13" spans="1:6" s="32" customFormat="1" ht="12.75" customHeight="1">
      <c r="A13" s="45"/>
      <c r="B13" s="46"/>
      <c r="C13" s="47">
        <f>C31</f>
        <v>774865</v>
      </c>
      <c r="D13" s="47">
        <f>D31</f>
        <v>2796830</v>
      </c>
      <c r="E13" s="47">
        <f>E31</f>
        <v>354877</v>
      </c>
      <c r="F13" s="48">
        <f>SUM(C13:E13)</f>
        <v>3926572</v>
      </c>
    </row>
    <row r="14" spans="1:6" ht="12.75" customHeight="1">
      <c r="A14" s="49" t="s">
        <v>30</v>
      </c>
      <c r="B14" s="50">
        <v>3500000</v>
      </c>
      <c r="C14" s="51" t="s">
        <v>0</v>
      </c>
      <c r="D14" s="52" t="s">
        <v>0</v>
      </c>
      <c r="E14" s="52" t="s">
        <v>0</v>
      </c>
      <c r="F14" s="53" t="s">
        <v>3</v>
      </c>
    </row>
    <row r="15" spans="1:6" s="32" customFormat="1" ht="12.75" customHeight="1">
      <c r="A15" s="45"/>
      <c r="B15" s="46"/>
      <c r="C15" s="54">
        <f>B14*0.3</f>
        <v>1050000</v>
      </c>
      <c r="D15" s="55">
        <f>B14*0.6</f>
        <v>2100000</v>
      </c>
      <c r="E15" s="55">
        <f>B14*0.1</f>
        <v>350000</v>
      </c>
      <c r="F15" s="56">
        <f>SUM(C15:E15)</f>
        <v>3500000</v>
      </c>
    </row>
    <row r="16" spans="1:6" ht="12.75" customHeight="1">
      <c r="A16" s="45"/>
      <c r="B16" s="46"/>
      <c r="C16" s="51" t="s">
        <v>6</v>
      </c>
      <c r="D16" s="52" t="s">
        <v>6</v>
      </c>
      <c r="E16" s="52" t="s">
        <v>6</v>
      </c>
      <c r="F16" s="53" t="s">
        <v>4</v>
      </c>
    </row>
    <row r="17" spans="1:6" s="32" customFormat="1" ht="12.75" customHeight="1" thickBot="1">
      <c r="A17" s="57"/>
      <c r="B17" s="58"/>
      <c r="C17" s="59">
        <f>C13-C15</f>
        <v>-275135</v>
      </c>
      <c r="D17" s="60">
        <f>D13-D15</f>
        <v>696830</v>
      </c>
      <c r="E17" s="60">
        <f>E13-E15</f>
        <v>4877</v>
      </c>
      <c r="F17" s="61">
        <f>F13-F15</f>
        <v>426572</v>
      </c>
    </row>
    <row r="18" spans="1:9" ht="13.5" thickBot="1">
      <c r="A18" s="62"/>
      <c r="B18" s="62"/>
      <c r="H18" s="63"/>
      <c r="I18" s="64"/>
    </row>
    <row r="19" spans="1:6" s="65" customFormat="1" ht="15.75" customHeight="1">
      <c r="A19" s="178" t="s">
        <v>41</v>
      </c>
      <c r="B19" s="179"/>
      <c r="C19" s="179"/>
      <c r="D19" s="179"/>
      <c r="E19" s="179"/>
      <c r="F19" s="180"/>
    </row>
    <row r="20" spans="1:6" ht="13.5" customHeight="1">
      <c r="A20" s="176" t="s">
        <v>42</v>
      </c>
      <c r="B20" s="177"/>
      <c r="C20" s="66" t="str">
        <f>C11</f>
        <v>A Opportunities</v>
      </c>
      <c r="D20" s="67" t="str">
        <f>D11</f>
        <v>B Opportunities</v>
      </c>
      <c r="E20" s="67" t="str">
        <f>E11</f>
        <v>C Opportunities</v>
      </c>
      <c r="F20" s="68"/>
    </row>
    <row r="21" spans="1:6" ht="12.75">
      <c r="A21" s="183" t="s">
        <v>13</v>
      </c>
      <c r="B21" s="184"/>
      <c r="C21" s="69">
        <v>26865</v>
      </c>
      <c r="D21" s="70"/>
      <c r="E21" s="70"/>
      <c r="F21" s="16"/>
    </row>
    <row r="22" spans="1:12" s="71" customFormat="1" ht="12.75">
      <c r="A22" s="183" t="s">
        <v>25</v>
      </c>
      <c r="B22" s="184"/>
      <c r="C22" s="15">
        <v>23000</v>
      </c>
      <c r="D22" s="17"/>
      <c r="E22" s="17"/>
      <c r="F22" s="16"/>
      <c r="G22" s="19"/>
      <c r="H22" s="19"/>
      <c r="I22" s="19"/>
      <c r="J22" s="19"/>
      <c r="K22" s="19"/>
      <c r="L22" s="1"/>
    </row>
    <row r="23" spans="1:6" s="71" customFormat="1" ht="12.75">
      <c r="A23" s="185" t="s">
        <v>20</v>
      </c>
      <c r="B23" s="186"/>
      <c r="C23" s="72">
        <v>725000</v>
      </c>
      <c r="D23" s="73"/>
      <c r="E23" s="73"/>
      <c r="F23" s="74"/>
    </row>
    <row r="24" spans="1:11" s="71" customFormat="1" ht="12.75">
      <c r="A24" s="185" t="s">
        <v>14</v>
      </c>
      <c r="B24" s="186"/>
      <c r="C24" s="72"/>
      <c r="D24" s="73">
        <v>555678</v>
      </c>
      <c r="E24" s="73"/>
      <c r="F24" s="74"/>
      <c r="H24" s="75"/>
      <c r="I24" s="75"/>
      <c r="J24" s="75"/>
      <c r="K24" s="75"/>
    </row>
    <row r="25" spans="1:11" s="71" customFormat="1" ht="12.75">
      <c r="A25" s="185" t="s">
        <v>15</v>
      </c>
      <c r="B25" s="186"/>
      <c r="C25" s="72"/>
      <c r="D25" s="73">
        <v>1825400</v>
      </c>
      <c r="E25" s="73"/>
      <c r="F25" s="74"/>
      <c r="H25" s="75"/>
      <c r="I25" s="75"/>
      <c r="J25" s="75"/>
      <c r="K25" s="75"/>
    </row>
    <row r="26" spans="1:11" s="71" customFormat="1" ht="12.75">
      <c r="A26" s="185" t="s">
        <v>16</v>
      </c>
      <c r="B26" s="186"/>
      <c r="C26" s="72"/>
      <c r="D26" s="73">
        <v>415752</v>
      </c>
      <c r="E26" s="73"/>
      <c r="F26" s="74"/>
      <c r="H26" s="75"/>
      <c r="I26" s="75"/>
      <c r="J26" s="75"/>
      <c r="K26" s="75"/>
    </row>
    <row r="27" spans="1:11" s="71" customFormat="1" ht="12.75">
      <c r="A27" s="185" t="s">
        <v>17</v>
      </c>
      <c r="B27" s="186"/>
      <c r="C27" s="72"/>
      <c r="D27" s="73"/>
      <c r="E27" s="73">
        <v>22000</v>
      </c>
      <c r="F27" s="74"/>
      <c r="H27" s="75"/>
      <c r="I27" s="75"/>
      <c r="J27" s="75"/>
      <c r="K27" s="75"/>
    </row>
    <row r="28" spans="1:11" s="71" customFormat="1" ht="12.75">
      <c r="A28" s="185" t="s">
        <v>18</v>
      </c>
      <c r="B28" s="186"/>
      <c r="C28" s="72"/>
      <c r="D28" s="73"/>
      <c r="E28" s="73">
        <v>15723</v>
      </c>
      <c r="F28" s="74"/>
      <c r="H28" s="75"/>
      <c r="I28" s="75"/>
      <c r="J28" s="75"/>
      <c r="K28" s="75"/>
    </row>
    <row r="29" spans="1:11" s="71" customFormat="1" ht="12.75">
      <c r="A29" s="185" t="s">
        <v>19</v>
      </c>
      <c r="B29" s="186"/>
      <c r="C29" s="72"/>
      <c r="D29" s="73"/>
      <c r="E29" s="73">
        <v>317154</v>
      </c>
      <c r="F29" s="74"/>
      <c r="H29" s="75"/>
      <c r="I29" s="75"/>
      <c r="J29" s="75"/>
      <c r="K29" s="75"/>
    </row>
    <row r="30" spans="1:11" ht="12.75">
      <c r="A30" s="181"/>
      <c r="B30" s="182"/>
      <c r="C30" s="15"/>
      <c r="D30" s="17"/>
      <c r="E30" s="17"/>
      <c r="F30" s="16"/>
      <c r="H30" s="76"/>
      <c r="I30" s="76"/>
      <c r="J30" s="76"/>
      <c r="K30" s="76"/>
    </row>
    <row r="31" spans="1:11" s="32" customFormat="1" ht="12.75">
      <c r="A31" s="192"/>
      <c r="B31" s="193"/>
      <c r="C31" s="77">
        <f>SUM(C21:C30)</f>
        <v>774865</v>
      </c>
      <c r="D31" s="78">
        <f>SUM(D21:D30)</f>
        <v>2796830</v>
      </c>
      <c r="E31" s="78">
        <f>SUM(E21:E30)</f>
        <v>354877</v>
      </c>
      <c r="F31" s="79"/>
      <c r="H31" s="80"/>
      <c r="I31" s="80"/>
      <c r="J31" s="80"/>
      <c r="K31" s="80"/>
    </row>
    <row r="32" spans="1:11" s="32" customFormat="1" ht="13.5" thickBot="1">
      <c r="A32" s="187"/>
      <c r="B32" s="188"/>
      <c r="C32" s="81"/>
      <c r="D32" s="82"/>
      <c r="E32" s="83" t="s">
        <v>43</v>
      </c>
      <c r="F32" s="84">
        <f>SUM(C31:E31)</f>
        <v>3926572</v>
      </c>
      <c r="H32" s="80"/>
      <c r="I32" s="80"/>
      <c r="J32" s="80"/>
      <c r="K32" s="80"/>
    </row>
    <row r="33" spans="8:11" s="32" customFormat="1" ht="13.5" thickBot="1">
      <c r="H33" s="80"/>
      <c r="I33" s="80"/>
      <c r="J33" s="80"/>
      <c r="K33" s="80"/>
    </row>
    <row r="34" spans="1:8" s="71" customFormat="1" ht="15.75" customHeight="1">
      <c r="A34" s="189" t="s">
        <v>44</v>
      </c>
      <c r="B34" s="190"/>
      <c r="C34" s="190"/>
      <c r="D34" s="190"/>
      <c r="E34" s="191"/>
      <c r="H34" s="85"/>
    </row>
    <row r="35" spans="1:8" ht="12.75">
      <c r="A35" s="172" t="s">
        <v>27</v>
      </c>
      <c r="B35" s="173"/>
      <c r="C35" s="86" t="s">
        <v>11</v>
      </c>
      <c r="D35" s="87" t="s">
        <v>45</v>
      </c>
      <c r="E35" s="88"/>
      <c r="H35" s="63"/>
    </row>
    <row r="36" spans="1:8" ht="12.75">
      <c r="A36" s="174">
        <f>F13/E42</f>
        <v>436285.77777777775</v>
      </c>
      <c r="B36" s="175"/>
      <c r="C36" s="89">
        <v>5.35</v>
      </c>
      <c r="D36" s="89">
        <v>13.7</v>
      </c>
      <c r="E36" s="90"/>
      <c r="H36" s="63"/>
    </row>
    <row r="37" spans="1:8" s="39" customFormat="1" ht="25.5">
      <c r="A37" s="199" t="s">
        <v>46</v>
      </c>
      <c r="B37" s="200"/>
      <c r="C37" s="91" t="s">
        <v>47</v>
      </c>
      <c r="D37" s="91" t="s">
        <v>48</v>
      </c>
      <c r="E37" s="92" t="s">
        <v>49</v>
      </c>
      <c r="H37" s="93"/>
    </row>
    <row r="38" spans="1:8" s="32" customFormat="1" ht="13.5" thickBot="1">
      <c r="A38" s="201">
        <f>E42/A42</f>
        <v>0.18</v>
      </c>
      <c r="B38" s="202"/>
      <c r="C38" s="94">
        <f>E42/C42</f>
        <v>0.2571428571428571</v>
      </c>
      <c r="D38" s="94">
        <f>D42/C42</f>
        <v>0.42857142857142855</v>
      </c>
      <c r="E38" s="95">
        <f>E42/D42</f>
        <v>0.6</v>
      </c>
      <c r="H38" s="96"/>
    </row>
    <row r="39" s="32" customFormat="1" ht="13.5" thickBot="1"/>
    <row r="40" spans="1:5" s="71" customFormat="1" ht="15.75" customHeight="1">
      <c r="A40" s="189" t="s">
        <v>51</v>
      </c>
      <c r="B40" s="190"/>
      <c r="C40" s="190"/>
      <c r="D40" s="190"/>
      <c r="E40" s="191"/>
    </row>
    <row r="41" spans="1:5" s="39" customFormat="1" ht="25.5">
      <c r="A41" s="194" t="s">
        <v>50</v>
      </c>
      <c r="B41" s="195"/>
      <c r="C41" s="97" t="s">
        <v>52</v>
      </c>
      <c r="D41" s="97" t="s">
        <v>53</v>
      </c>
      <c r="E41" s="98" t="s">
        <v>54</v>
      </c>
    </row>
    <row r="42" spans="1:5" s="39" customFormat="1" ht="21.75" customHeight="1" thickBot="1">
      <c r="A42" s="196">
        <v>50</v>
      </c>
      <c r="B42" s="197"/>
      <c r="C42" s="99">
        <v>35</v>
      </c>
      <c r="D42" s="99">
        <v>15</v>
      </c>
      <c r="E42" s="100">
        <v>9</v>
      </c>
    </row>
    <row r="43" spans="1:5" ht="12.75">
      <c r="A43" s="198"/>
      <c r="B43" s="198"/>
      <c r="C43" s="76"/>
      <c r="D43" s="76"/>
      <c r="E43" s="76"/>
    </row>
  </sheetData>
  <mergeCells count="28">
    <mergeCell ref="A41:B41"/>
    <mergeCell ref="A42:B42"/>
    <mergeCell ref="A43:B43"/>
    <mergeCell ref="A37:B37"/>
    <mergeCell ref="A38:B38"/>
    <mergeCell ref="A40:E40"/>
    <mergeCell ref="A34:E34"/>
    <mergeCell ref="A28:B28"/>
    <mergeCell ref="A29:B29"/>
    <mergeCell ref="A23:B23"/>
    <mergeCell ref="A31:B31"/>
    <mergeCell ref="A26:B26"/>
    <mergeCell ref="A27:B27"/>
    <mergeCell ref="A35:B35"/>
    <mergeCell ref="A36:B36"/>
    <mergeCell ref="A20:B20"/>
    <mergeCell ref="A19:F19"/>
    <mergeCell ref="A30:B30"/>
    <mergeCell ref="A21:B21"/>
    <mergeCell ref="A22:B22"/>
    <mergeCell ref="A24:B24"/>
    <mergeCell ref="A25:B25"/>
    <mergeCell ref="A32:B32"/>
    <mergeCell ref="A11:B11"/>
    <mergeCell ref="A6:D6"/>
    <mergeCell ref="A5:D5"/>
    <mergeCell ref="A7:D7"/>
    <mergeCell ref="A10:F1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N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7109375" style="157" bestFit="1" customWidth="1"/>
    <col min="2" max="2" width="13.7109375" style="22" bestFit="1" customWidth="1"/>
    <col min="3" max="3" width="14.00390625" style="22" bestFit="1" customWidth="1"/>
    <col min="4" max="4" width="7.140625" style="19" bestFit="1" customWidth="1"/>
    <col min="5" max="5" width="2.28125" style="19" customWidth="1"/>
    <col min="6" max="6" width="17.28125" style="22" customWidth="1"/>
    <col min="7" max="7" width="1.8515625" style="22" customWidth="1"/>
    <col min="8" max="8" width="8.00390625" style="19" bestFit="1" customWidth="1"/>
    <col min="9" max="9" width="5.57421875" style="19" customWidth="1"/>
    <col min="10" max="10" width="3.8515625" style="19" customWidth="1"/>
    <col min="11" max="11" width="6.00390625" style="19" bestFit="1" customWidth="1"/>
    <col min="12" max="12" width="2.7109375" style="19" customWidth="1"/>
    <col min="13" max="13" width="20.140625" style="19" customWidth="1"/>
    <col min="14" max="14" width="3.7109375" style="19" customWidth="1"/>
    <col min="15" max="15" width="3.140625" style="19" customWidth="1"/>
    <col min="16" max="16384" width="9.140625" style="19" customWidth="1"/>
  </cols>
  <sheetData>
    <row r="1" spans="1:7" s="23" customFormat="1" ht="20.25">
      <c r="A1" s="12" t="str">
        <f>Pipeline!A1</f>
        <v>[Company Name]</v>
      </c>
      <c r="B1" s="13"/>
      <c r="C1" s="13"/>
      <c r="F1" s="101"/>
      <c r="G1" s="101"/>
    </row>
    <row r="2" spans="1:7" s="26" customFormat="1" ht="15.75">
      <c r="A2" s="24" t="s">
        <v>8</v>
      </c>
      <c r="B2" s="25"/>
      <c r="C2" s="25"/>
      <c r="F2" s="102"/>
      <c r="G2" s="102"/>
    </row>
    <row r="3" spans="1:7" s="29" customFormat="1" ht="15">
      <c r="A3" s="27" t="s">
        <v>39</v>
      </c>
      <c r="B3" s="28"/>
      <c r="C3" s="28"/>
      <c r="F3" s="103"/>
      <c r="G3" s="103"/>
    </row>
    <row r="4" spans="1:7" s="32" customFormat="1" ht="13.5" thickBot="1">
      <c r="A4" s="30"/>
      <c r="B4" s="31"/>
      <c r="C4" s="31"/>
      <c r="F4" s="104"/>
      <c r="G4" s="104"/>
    </row>
    <row r="5" spans="1:7" s="23" customFormat="1" ht="12.75">
      <c r="A5" s="163" t="s">
        <v>59</v>
      </c>
      <c r="B5" s="164"/>
      <c r="C5" s="164"/>
      <c r="D5" s="165"/>
      <c r="F5" s="101"/>
      <c r="G5" s="101"/>
    </row>
    <row r="6" spans="1:4" ht="12.75">
      <c r="A6" s="160" t="s">
        <v>29</v>
      </c>
      <c r="B6" s="161"/>
      <c r="C6" s="161"/>
      <c r="D6" s="162"/>
    </row>
    <row r="7" spans="1:7" s="33" customFormat="1" ht="13.5" thickBot="1">
      <c r="A7" s="166" t="s">
        <v>60</v>
      </c>
      <c r="B7" s="167"/>
      <c r="C7" s="167"/>
      <c r="D7" s="168"/>
      <c r="F7" s="34"/>
      <c r="G7" s="34"/>
    </row>
    <row r="8" spans="2:7" s="33" customFormat="1" ht="12.75">
      <c r="B8" s="34"/>
      <c r="F8" s="34"/>
      <c r="G8" s="34"/>
    </row>
    <row r="9" spans="1:7" s="33" customFormat="1" ht="5.25" customHeight="1" thickBot="1">
      <c r="A9" s="105"/>
      <c r="B9" s="34"/>
      <c r="C9" s="34"/>
      <c r="F9" s="34"/>
      <c r="G9" s="34"/>
    </row>
    <row r="10" spans="1:14" s="112" customFormat="1" ht="15.75" customHeight="1">
      <c r="A10" s="106" t="s">
        <v>55</v>
      </c>
      <c r="B10" s="107"/>
      <c r="C10" s="107"/>
      <c r="D10" s="108"/>
      <c r="E10" s="109"/>
      <c r="F10" s="18"/>
      <c r="G10" s="109"/>
      <c r="H10" s="18"/>
      <c r="I10" s="110"/>
      <c r="J10" s="110"/>
      <c r="K10" s="111"/>
      <c r="L10" s="111"/>
      <c r="M10" s="109"/>
      <c r="N10" s="109"/>
    </row>
    <row r="11" spans="1:14" s="116" customFormat="1" ht="13.5" customHeight="1">
      <c r="A11" s="113" t="s">
        <v>5</v>
      </c>
      <c r="B11" s="114"/>
      <c r="C11" s="114"/>
      <c r="D11" s="115"/>
      <c r="E11" s="109"/>
      <c r="F11" s="18"/>
      <c r="G11" s="109"/>
      <c r="H11" s="18"/>
      <c r="I11" s="110"/>
      <c r="J11" s="110"/>
      <c r="K11" s="111"/>
      <c r="L11" s="111"/>
      <c r="M11" s="109"/>
      <c r="N11" s="109"/>
    </row>
    <row r="12" spans="1:14" ht="13.5" customHeight="1">
      <c r="A12" s="117"/>
      <c r="B12" s="118" t="s">
        <v>0</v>
      </c>
      <c r="C12" s="89" t="s">
        <v>21</v>
      </c>
      <c r="D12" s="119" t="s">
        <v>7</v>
      </c>
      <c r="E12" s="120"/>
      <c r="F12" s="2"/>
      <c r="G12" s="2"/>
      <c r="H12" s="7"/>
      <c r="I12" s="2"/>
      <c r="J12" s="4"/>
      <c r="K12" s="4"/>
      <c r="L12" s="4"/>
      <c r="M12" s="4"/>
      <c r="N12" s="4"/>
    </row>
    <row r="13" spans="1:14" ht="12.75">
      <c r="A13" s="14" t="s">
        <v>32</v>
      </c>
      <c r="B13" s="121">
        <f>Pipeline!B14</f>
        <v>3500000</v>
      </c>
      <c r="C13" s="122">
        <f>Pipeline!F32</f>
        <v>3926572</v>
      </c>
      <c r="D13" s="123"/>
      <c r="E13" s="124"/>
      <c r="F13" s="20"/>
      <c r="G13" s="5"/>
      <c r="H13" s="6"/>
      <c r="I13" s="2"/>
      <c r="J13" s="4"/>
      <c r="K13" s="4"/>
      <c r="L13" s="4"/>
      <c r="M13" s="4"/>
      <c r="N13" s="4"/>
    </row>
    <row r="14" spans="1:14" ht="12.75">
      <c r="A14" s="14" t="s">
        <v>33</v>
      </c>
      <c r="B14" s="125">
        <f>B13/B24</f>
        <v>8.022264713342835</v>
      </c>
      <c r="C14" s="126">
        <f>Pipeline!E42</f>
        <v>9</v>
      </c>
      <c r="D14" s="123"/>
      <c r="E14" s="124"/>
      <c r="F14" s="20"/>
      <c r="G14" s="5"/>
      <c r="H14" s="6"/>
      <c r="I14" s="2"/>
      <c r="J14" s="4"/>
      <c r="K14" s="4"/>
      <c r="L14" s="4"/>
      <c r="M14" s="4"/>
      <c r="N14" s="4"/>
    </row>
    <row r="15" spans="1:14" ht="12.75">
      <c r="A15" s="14" t="s">
        <v>1</v>
      </c>
      <c r="B15" s="127">
        <f>B13/52</f>
        <v>67307.69230769231</v>
      </c>
      <c r="C15" s="127">
        <f>C13/52</f>
        <v>75511</v>
      </c>
      <c r="D15" s="123"/>
      <c r="E15" s="124"/>
      <c r="F15" s="20"/>
      <c r="G15" s="5"/>
      <c r="H15" s="6"/>
      <c r="I15" s="2"/>
      <c r="J15" s="4"/>
      <c r="K15" s="4"/>
      <c r="L15" s="4"/>
      <c r="M15" s="4"/>
      <c r="N15" s="4"/>
    </row>
    <row r="16" spans="1:14" ht="12.75">
      <c r="A16" s="14"/>
      <c r="B16" s="128"/>
      <c r="C16" s="129"/>
      <c r="D16" s="130"/>
      <c r="E16" s="124"/>
      <c r="F16" s="20"/>
      <c r="G16" s="5"/>
      <c r="H16" s="6"/>
      <c r="I16" s="2"/>
      <c r="J16" s="4"/>
      <c r="K16" s="4"/>
      <c r="L16" s="4"/>
      <c r="M16" s="4"/>
      <c r="N16" s="4"/>
    </row>
    <row r="17" spans="1:14" ht="12.75">
      <c r="A17" s="14"/>
      <c r="B17" s="131"/>
      <c r="C17" s="129"/>
      <c r="D17" s="132"/>
      <c r="E17" s="120"/>
      <c r="F17" s="2"/>
      <c r="G17" s="2"/>
      <c r="H17" s="3"/>
      <c r="I17" s="3"/>
      <c r="J17" s="4"/>
      <c r="K17" s="4"/>
      <c r="L17" s="4"/>
      <c r="M17" s="4"/>
      <c r="N17" s="4"/>
    </row>
    <row r="18" spans="1:14" ht="12.75">
      <c r="A18" s="14" t="str">
        <f>Pipeline!C11</f>
        <v>A Opportunities</v>
      </c>
      <c r="B18" s="127">
        <f>Pipeline!C15</f>
        <v>1050000</v>
      </c>
      <c r="C18" s="127">
        <f>Pipeline!C13</f>
        <v>774865</v>
      </c>
      <c r="D18" s="133">
        <f>C18/B18</f>
        <v>0.7379666666666667</v>
      </c>
      <c r="E18" s="134"/>
      <c r="F18" s="8"/>
      <c r="G18" s="8"/>
      <c r="H18" s="4"/>
      <c r="I18" s="4"/>
      <c r="J18" s="4"/>
      <c r="K18" s="4"/>
      <c r="L18" s="4"/>
      <c r="M18" s="4"/>
      <c r="N18" s="4"/>
    </row>
    <row r="19" spans="1:14" ht="12.75">
      <c r="A19" s="14" t="str">
        <f>Pipeline!D11</f>
        <v>B Opportunities</v>
      </c>
      <c r="B19" s="127">
        <f>Pipeline!D15</f>
        <v>2100000</v>
      </c>
      <c r="C19" s="127">
        <f>Pipeline!D13</f>
        <v>2796830</v>
      </c>
      <c r="D19" s="133">
        <f>C19/B19</f>
        <v>1.3318238095238095</v>
      </c>
      <c r="E19" s="134"/>
      <c r="F19" s="8"/>
      <c r="G19" s="8"/>
      <c r="H19" s="4"/>
      <c r="I19" s="4"/>
      <c r="J19" s="4"/>
      <c r="K19" s="4"/>
      <c r="L19" s="4"/>
      <c r="M19" s="4"/>
      <c r="N19" s="4"/>
    </row>
    <row r="20" spans="1:14" ht="12.75">
      <c r="A20" s="14" t="str">
        <f>Pipeline!E11</f>
        <v>C Opportunities</v>
      </c>
      <c r="B20" s="127">
        <f>Pipeline!E15</f>
        <v>350000</v>
      </c>
      <c r="C20" s="127">
        <f>Pipeline!E13</f>
        <v>354877</v>
      </c>
      <c r="D20" s="133">
        <f>C20/B20</f>
        <v>1.0139342857142857</v>
      </c>
      <c r="E20" s="134"/>
      <c r="F20" s="8"/>
      <c r="G20" s="8"/>
      <c r="H20" s="4"/>
      <c r="I20" s="4"/>
      <c r="J20" s="4"/>
      <c r="K20" s="4"/>
      <c r="L20" s="4"/>
      <c r="M20" s="4"/>
      <c r="N20" s="4"/>
    </row>
    <row r="21" spans="1:14" ht="12.75">
      <c r="A21" s="14"/>
      <c r="B21" s="128"/>
      <c r="C21" s="128"/>
      <c r="D21" s="135"/>
      <c r="E21" s="136"/>
      <c r="F21" s="8"/>
      <c r="G21" s="8"/>
      <c r="H21" s="4"/>
      <c r="I21" s="4"/>
      <c r="J21" s="4"/>
      <c r="K21" s="4"/>
      <c r="L21" s="4"/>
      <c r="M21" s="4"/>
      <c r="N21" s="4"/>
    </row>
    <row r="22" spans="1:14" ht="12.75">
      <c r="A22" s="14" t="s">
        <v>26</v>
      </c>
      <c r="B22" s="127">
        <f>SUM(B18:B20)</f>
        <v>3500000</v>
      </c>
      <c r="C22" s="127">
        <f>SUM(C18:C20)</f>
        <v>3926572</v>
      </c>
      <c r="D22" s="137">
        <f>C22/B22</f>
        <v>1.1218777142857144</v>
      </c>
      <c r="E22" s="134"/>
      <c r="F22" s="8"/>
      <c r="G22" s="8"/>
      <c r="H22" s="4"/>
      <c r="I22" s="4"/>
      <c r="J22" s="4"/>
      <c r="K22" s="4"/>
      <c r="L22" s="4"/>
      <c r="M22" s="4"/>
      <c r="N22" s="4"/>
    </row>
    <row r="23" spans="1:14" ht="12.75">
      <c r="A23" s="14"/>
      <c r="B23" s="138"/>
      <c r="C23" s="128"/>
      <c r="D23" s="135"/>
      <c r="E23" s="136"/>
      <c r="F23" s="8"/>
      <c r="G23" s="8"/>
      <c r="H23" s="4"/>
      <c r="I23" s="4"/>
      <c r="J23" s="4"/>
      <c r="K23" s="4"/>
      <c r="L23" s="4"/>
      <c r="M23" s="4"/>
      <c r="N23" s="4"/>
    </row>
    <row r="24" spans="1:14" ht="12.75">
      <c r="A24" s="14" t="s">
        <v>27</v>
      </c>
      <c r="B24" s="139">
        <f>Pipeline!A36</f>
        <v>436285.77777777775</v>
      </c>
      <c r="C24" s="140"/>
      <c r="D24" s="123"/>
      <c r="E24" s="134"/>
      <c r="F24" s="4"/>
      <c r="G24" s="8"/>
      <c r="H24" s="4"/>
      <c r="I24" s="4"/>
      <c r="J24" s="4"/>
      <c r="K24" s="4"/>
      <c r="L24" s="4"/>
      <c r="M24" s="4"/>
      <c r="N24" s="4"/>
    </row>
    <row r="25" spans="1:14" ht="12.75">
      <c r="A25" s="14" t="s">
        <v>28</v>
      </c>
      <c r="B25" s="141">
        <f>Pipeline!C36</f>
        <v>5.35</v>
      </c>
      <c r="C25" s="140"/>
      <c r="D25" s="123"/>
      <c r="E25" s="134"/>
      <c r="F25" s="9"/>
      <c r="G25" s="9"/>
      <c r="H25" s="4"/>
      <c r="I25" s="4"/>
      <c r="J25" s="4"/>
      <c r="K25" s="4"/>
      <c r="L25" s="4"/>
      <c r="M25" s="4"/>
      <c r="N25" s="4"/>
    </row>
    <row r="26" spans="1:14" s="136" customFormat="1" ht="13.5" customHeight="1">
      <c r="A26" s="142" t="s">
        <v>56</v>
      </c>
      <c r="B26" s="143"/>
      <c r="C26" s="143"/>
      <c r="D26" s="144"/>
      <c r="F26" s="8"/>
      <c r="G26" s="8"/>
      <c r="H26" s="4"/>
      <c r="I26" s="4"/>
      <c r="J26" s="4"/>
      <c r="K26" s="4"/>
      <c r="L26" s="4"/>
      <c r="M26" s="4"/>
      <c r="N26" s="4"/>
    </row>
    <row r="27" spans="1:14" ht="12.75">
      <c r="A27" s="145"/>
      <c r="C27" s="146"/>
      <c r="D27" s="147"/>
      <c r="E27" s="148"/>
      <c r="F27" s="206"/>
      <c r="G27" s="206"/>
      <c r="H27" s="7"/>
      <c r="I27" s="2"/>
      <c r="J27" s="3"/>
      <c r="K27" s="3"/>
      <c r="L27" s="3"/>
      <c r="M27" s="3"/>
      <c r="N27" s="4"/>
    </row>
    <row r="28" spans="1:14" ht="12.75">
      <c r="A28" s="14" t="s">
        <v>34</v>
      </c>
      <c r="D28" s="149">
        <f>Pipeline!A38</f>
        <v>0.18</v>
      </c>
      <c r="E28" s="148"/>
      <c r="F28" s="205"/>
      <c r="G28" s="205"/>
      <c r="H28" s="10"/>
      <c r="I28" s="150"/>
      <c r="J28" s="3"/>
      <c r="K28" s="3"/>
      <c r="L28" s="3"/>
      <c r="M28" s="2"/>
      <c r="N28" s="4"/>
    </row>
    <row r="29" spans="1:14" ht="12.75">
      <c r="A29" s="14" t="s">
        <v>35</v>
      </c>
      <c r="D29" s="149">
        <f>Pipeline!C38</f>
        <v>0.2571428571428571</v>
      </c>
      <c r="E29" s="148"/>
      <c r="F29" s="205"/>
      <c r="G29" s="205"/>
      <c r="H29" s="10"/>
      <c r="I29" s="150"/>
      <c r="J29" s="3"/>
      <c r="K29" s="3"/>
      <c r="L29" s="3"/>
      <c r="M29" s="11"/>
      <c r="N29" s="4"/>
    </row>
    <row r="30" spans="1:14" ht="12.75">
      <c r="A30" s="14" t="s">
        <v>36</v>
      </c>
      <c r="D30" s="149">
        <f>Pipeline!D38</f>
        <v>0.42857142857142855</v>
      </c>
      <c r="E30" s="148"/>
      <c r="F30" s="205"/>
      <c r="G30" s="205"/>
      <c r="H30" s="10"/>
      <c r="I30" s="150"/>
      <c r="J30" s="3"/>
      <c r="K30" s="3"/>
      <c r="L30" s="3"/>
      <c r="M30" s="2"/>
      <c r="N30" s="4"/>
    </row>
    <row r="31" spans="1:14" ht="12.75">
      <c r="A31" s="14" t="s">
        <v>37</v>
      </c>
      <c r="D31" s="149">
        <f>Pipeline!E38</f>
        <v>0.6</v>
      </c>
      <c r="E31" s="148"/>
      <c r="F31" s="205"/>
      <c r="G31" s="205"/>
      <c r="H31" s="10"/>
      <c r="I31" s="150"/>
      <c r="J31" s="3"/>
      <c r="K31" s="3"/>
      <c r="L31" s="3"/>
      <c r="M31" s="11"/>
      <c r="N31" s="4"/>
    </row>
    <row r="32" spans="1:14" s="136" customFormat="1" ht="13.5" customHeight="1">
      <c r="A32" s="142" t="s">
        <v>12</v>
      </c>
      <c r="B32" s="143"/>
      <c r="C32" s="143"/>
      <c r="D32" s="144"/>
      <c r="F32" s="8"/>
      <c r="G32" s="8"/>
      <c r="H32" s="4"/>
      <c r="I32" s="4"/>
      <c r="J32" s="4"/>
      <c r="K32" s="4"/>
      <c r="L32" s="4"/>
      <c r="M32" s="4"/>
      <c r="N32" s="4"/>
    </row>
    <row r="33" spans="1:14" ht="12.75">
      <c r="A33" s="207" t="s">
        <v>57</v>
      </c>
      <c r="B33" s="208"/>
      <c r="C33" s="151">
        <f>C22/C14</f>
        <v>436285.77777777775</v>
      </c>
      <c r="D33" s="152"/>
      <c r="E33" s="153"/>
      <c r="F33" s="4"/>
      <c r="G33" s="4"/>
      <c r="H33" s="4"/>
      <c r="I33" s="4"/>
      <c r="J33" s="4"/>
      <c r="K33" s="4"/>
      <c r="L33" s="4"/>
      <c r="M33" s="4"/>
      <c r="N33" s="4"/>
    </row>
    <row r="34" spans="1:14" ht="13.5" thickBot="1">
      <c r="A34" s="203" t="s">
        <v>58</v>
      </c>
      <c r="B34" s="204"/>
      <c r="C34" s="154">
        <f>C14/Pipeline!D42</f>
        <v>0.6</v>
      </c>
      <c r="D34" s="155"/>
      <c r="E34" s="153"/>
      <c r="F34" s="4"/>
      <c r="G34" s="4"/>
      <c r="H34" s="4"/>
      <c r="I34" s="4"/>
      <c r="J34" s="4"/>
      <c r="K34" s="4"/>
      <c r="L34" s="4"/>
      <c r="M34" s="4"/>
      <c r="N34" s="4"/>
    </row>
    <row r="35" spans="1:14" s="136" customFormat="1" ht="12.75">
      <c r="A35" s="156"/>
      <c r="B35" s="21"/>
      <c r="C35" s="21"/>
      <c r="F35" s="8"/>
      <c r="G35" s="4"/>
      <c r="H35" s="4"/>
      <c r="I35" s="4"/>
      <c r="J35" s="4"/>
      <c r="K35" s="4"/>
      <c r="L35" s="4"/>
      <c r="M35" s="4"/>
      <c r="N35" s="4"/>
    </row>
    <row r="36" spans="5:14" ht="12.75">
      <c r="E36" s="136"/>
      <c r="F36" s="8"/>
      <c r="G36" s="4"/>
      <c r="H36" s="4"/>
      <c r="I36" s="4"/>
      <c r="J36" s="4"/>
      <c r="K36" s="4"/>
      <c r="L36" s="4"/>
      <c r="M36" s="4"/>
      <c r="N36" s="4"/>
    </row>
    <row r="37" spans="5:7" ht="12.75">
      <c r="E37" s="136"/>
      <c r="F37" s="21"/>
      <c r="G37" s="136"/>
    </row>
    <row r="38" ht="12.75">
      <c r="G38" s="19"/>
    </row>
    <row r="39" ht="12.75">
      <c r="G39" s="19"/>
    </row>
  </sheetData>
  <mergeCells count="10">
    <mergeCell ref="A5:D5"/>
    <mergeCell ref="A6:D6"/>
    <mergeCell ref="A7:D7"/>
    <mergeCell ref="A33:B33"/>
    <mergeCell ref="A34:B34"/>
    <mergeCell ref="F30:G30"/>
    <mergeCell ref="F31:G31"/>
    <mergeCell ref="F27:G27"/>
    <mergeCell ref="F28:G28"/>
    <mergeCell ref="F29:G29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2005-05-09T17:05:46Z</cp:lastPrinted>
  <dcterms:created xsi:type="dcterms:W3CDTF">2003-10-30T22:57:58Z</dcterms:created>
  <dcterms:modified xsi:type="dcterms:W3CDTF">2005-05-12T16:02:11Z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TC012036151033</vt:lpwstr>
  </property>
</Properties>
</file>