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45" windowWidth="37395" windowHeight="15990" activeTab="0"/>
  </bookViews>
  <sheets>
    <sheet name="Expense Report" sheetId="1" r:id="rId1"/>
  </sheets>
  <definedNames>
    <definedName name="MileageRate">'Expense Report'!$C$7</definedName>
    <definedName name="WeekEnding">'Expense Report'!$C$6</definedName>
  </definedNames>
  <calcPr calcId="145621"/>
</workbook>
</file>

<file path=xl/sharedStrings.xml><?xml version="1.0" encoding="utf-8"?>
<sst xmlns="http://schemas.openxmlformats.org/spreadsheetml/2006/main" count="41" uniqueCount="38">
  <si>
    <t>Miles Driven</t>
  </si>
  <si>
    <t>Parking And Tolls</t>
  </si>
  <si>
    <t>Auto Rental</t>
  </si>
  <si>
    <t>Taxi / Limo</t>
  </si>
  <si>
    <t>Airfare</t>
  </si>
  <si>
    <t>Miles Reimbursement</t>
  </si>
  <si>
    <t>Lodging</t>
  </si>
  <si>
    <t>Breakfast</t>
  </si>
  <si>
    <t>Lunch</t>
  </si>
  <si>
    <t>Dinner</t>
  </si>
  <si>
    <t>Meals Subtotal</t>
  </si>
  <si>
    <t>Supplies</t>
  </si>
  <si>
    <t>Equipment</t>
  </si>
  <si>
    <t>Phone, Fax, Internet</t>
  </si>
  <si>
    <t>GRAND TOTALS</t>
  </si>
  <si>
    <t>Please attach all receipts.</t>
  </si>
  <si>
    <t>Snack</t>
  </si>
  <si>
    <t>COMPANY NAME</t>
  </si>
  <si>
    <t>EXPENSE REPORT</t>
  </si>
  <si>
    <t>EMPLOYEE:</t>
  </si>
  <si>
    <t>DEPARTMENT:</t>
  </si>
  <si>
    <t>WEEK ENDING:</t>
  </si>
  <si>
    <t>MILEAGE RATE:</t>
  </si>
  <si>
    <t>AUTHORIZED BY:</t>
  </si>
  <si>
    <t>DATE:</t>
  </si>
  <si>
    <t>Kim Abercrombie</t>
  </si>
  <si>
    <t>Sales</t>
  </si>
  <si>
    <t>TRANSPORTATION</t>
  </si>
  <si>
    <t>LODGING &amp; MEALS</t>
  </si>
  <si>
    <t>MISCELLANEOUS</t>
  </si>
  <si>
    <t>TOTAL</t>
  </si>
  <si>
    <t>Entertainment*</t>
  </si>
  <si>
    <t>*Business Purpose for "Entertainment" and "Other" Items:</t>
  </si>
  <si>
    <t>TOTAL EXPENSES</t>
  </si>
  <si>
    <t>ADVANCES</t>
  </si>
  <si>
    <t>TOTAL REIMBURSEMENT</t>
  </si>
  <si>
    <t>Other*</t>
  </si>
  <si>
    <t>Other (Rail or 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</si>
</sst>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dd"/>
  </numFmts>
  <fonts count="12">
    <font>
      <sz val="9"/>
      <color theme="3"/>
      <name val="Arial"/>
      <family val="2"/>
      <scheme val="minor"/>
    </font>
    <font>
      <sz val="10"/>
      <name val="Arial"/>
      <family val="2"/>
    </font>
    <font>
      <sz val="8"/>
      <color theme="1" tint="0.14996999502182007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99976634979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000264167786"/>
      <name val="Arial"/>
      <family val="2"/>
      <scheme val="minor"/>
    </font>
    <font>
      <sz val="36"/>
      <color theme="3" tint="0.3999499976634979"/>
      <name val="Bookman Old Style"/>
      <family val="1"/>
      <scheme val="major"/>
    </font>
    <font>
      <sz val="9"/>
      <color theme="3" tint="0.39998000860214233"/>
      <name val="Arial"/>
      <family val="2"/>
      <scheme val="minor"/>
    </font>
    <font>
      <b/>
      <sz val="10"/>
      <color theme="0" tint="-0.4999699890613556"/>
      <name val="Arial"/>
      <family val="2"/>
      <scheme val="minor"/>
    </font>
    <font>
      <b/>
      <sz val="10"/>
      <color theme="3" tint="0.3999499976634979"/>
      <name val="Bookman Old Style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/>
    </border>
    <border>
      <left style="thin">
        <color theme="3" tint="0.3999499976634979"/>
      </left>
      <right style="thin">
        <color theme="3" tint="0.3999499976634979"/>
      </right>
      <top/>
      <bottom/>
    </border>
    <border>
      <left/>
      <right/>
      <top/>
      <bottom style="thin">
        <color theme="3" tint="0.3999499976634979"/>
      </bottom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>
        <color theme="0"/>
      </right>
      <top style="thin">
        <color theme="4"/>
      </top>
      <bottom/>
    </border>
    <border>
      <left style="thin">
        <color theme="0"/>
      </left>
      <right style="thin">
        <color theme="0"/>
      </right>
      <top style="thin">
        <color theme="4"/>
      </top>
      <bottom/>
    </border>
    <border>
      <left style="thin">
        <color theme="0"/>
      </left>
      <right/>
      <top style="thin">
        <color theme="4"/>
      </top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 horizontal="left" vertical="center" indent="1"/>
    </xf>
    <xf numFmtId="0" fontId="10" fillId="0" borderId="0" applyNumberFormat="0" applyFill="0" applyBorder="0" applyProtection="0">
      <alignment horizontal="left" vertical="center"/>
    </xf>
    <xf numFmtId="7" fontId="4" fillId="3" borderId="1" applyProtection="0">
      <alignment vertical="center"/>
    </xf>
    <xf numFmtId="0" fontId="2" fillId="4" borderId="0" applyNumberFormat="0" applyFont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Alignment="0" applyProtection="0"/>
    <xf numFmtId="0" fontId="11" fillId="0" borderId="0" applyNumberFormat="0" applyFill="0" applyBorder="0" applyProtection="0">
      <alignment vertical="center"/>
    </xf>
    <xf numFmtId="0" fontId="6" fillId="2" borderId="0" applyNumberFormat="0" applyAlignment="0" applyProtection="0"/>
    <xf numFmtId="0" fontId="5" fillId="4" borderId="2" applyNumberFormat="0" applyAlignment="0" applyProtection="0"/>
  </cellStyleXfs>
  <cellXfs count="44">
    <xf numFmtId="0" fontId="0" fillId="0" borderId="0" xfId="0" applyAlignment="1">
      <alignment vertical="center"/>
    </xf>
    <xf numFmtId="0" fontId="3" fillId="2" borderId="0" xfId="2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7" fontId="4" fillId="3" borderId="1" xfId="22" applyAlignment="1">
      <alignment vertical="center"/>
    </xf>
    <xf numFmtId="0" fontId="7" fillId="0" borderId="0" xfId="24" applyFon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24" applyBorder="1" applyAlignment="1">
      <alignment vertical="center"/>
    </xf>
    <xf numFmtId="0" fontId="3" fillId="0" borderId="0" xfId="20" applyFill="1" applyAlignment="1">
      <alignment horizontal="left" vertical="center" indent="1"/>
    </xf>
    <xf numFmtId="7" fontId="0" fillId="0" borderId="0" xfId="0" applyNumberFormat="1" applyAlignment="1">
      <alignment vertical="center"/>
    </xf>
    <xf numFmtId="7" fontId="4" fillId="3" borderId="1" xfId="0" applyNumberFormat="1" applyFont="1" applyFill="1" applyBorder="1" applyAlignment="1">
      <alignment vertical="center"/>
    </xf>
    <xf numFmtId="7" fontId="4" fillId="3" borderId="1" xfId="22" applyNumberFormat="1" applyAlignment="1">
      <alignment vertical="center"/>
    </xf>
    <xf numFmtId="7" fontId="0" fillId="0" borderId="0" xfId="23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vertical="center"/>
    </xf>
    <xf numFmtId="0" fontId="3" fillId="2" borderId="0" xfId="20" applyAlignment="1">
      <alignment horizontal="left" vertical="center" indent="1"/>
    </xf>
    <xf numFmtId="0" fontId="8" fillId="0" borderId="0" xfId="25"/>
    <xf numFmtId="0" fontId="11" fillId="0" borderId="0" xfId="26" applyAlignment="1">
      <alignment vertical="center"/>
    </xf>
    <xf numFmtId="165" fontId="6" fillId="2" borderId="0" xfId="27" applyNumberFormat="1" applyAlignment="1">
      <alignment horizontal="center" vertical="center"/>
    </xf>
    <xf numFmtId="14" fontId="5" fillId="4" borderId="2" xfId="28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21" applyAlignment="1">
      <alignment horizontal="left" vertical="center"/>
    </xf>
    <xf numFmtId="14" fontId="10" fillId="0" borderId="0" xfId="21" applyNumberFormat="1" applyAlignment="1">
      <alignment horizontal="left" vertical="center"/>
    </xf>
    <xf numFmtId="164" fontId="10" fillId="0" borderId="0" xfId="21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1" fillId="0" borderId="0" xfId="26" applyAlignment="1">
      <alignment horizontal="right" vertical="center"/>
    </xf>
    <xf numFmtId="7" fontId="4" fillId="3" borderId="1" xfId="0" applyNumberFormat="1" applyFont="1" applyFill="1" applyBorder="1" applyAlignment="1">
      <alignment horizontal="left" vertical="center" indent="1"/>
    </xf>
    <xf numFmtId="37" fontId="0" fillId="0" borderId="0" xfId="0" applyNumberFormat="1" applyAlignment="1">
      <alignment vertical="center"/>
    </xf>
    <xf numFmtId="164" fontId="0" fillId="0" borderId="0" xfId="23" applyNumberFormat="1" applyFont="1" applyFill="1" applyBorder="1" applyAlignment="1">
      <alignment vertical="center"/>
    </xf>
    <xf numFmtId="7" fontId="0" fillId="0" borderId="0" xfId="23" applyNumberFormat="1" applyFont="1" applyFill="1" applyBorder="1" applyAlignment="1">
      <alignment vertical="center"/>
    </xf>
    <xf numFmtId="7" fontId="4" fillId="3" borderId="7" xfId="22" applyBorder="1" applyAlignment="1">
      <alignment vertical="center"/>
    </xf>
    <xf numFmtId="7" fontId="4" fillId="3" borderId="8" xfId="22" applyBorder="1" applyAlignment="1">
      <alignment vertical="center"/>
    </xf>
    <xf numFmtId="7" fontId="4" fillId="3" borderId="9" xfId="22" applyBorder="1" applyAlignment="1">
      <alignment vertical="center"/>
    </xf>
    <xf numFmtId="7" fontId="4" fillId="3" borderId="7" xfId="22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Input Custom" xfId="21"/>
    <cellStyle name="Table Totals" xfId="22"/>
    <cellStyle name="Do Not Type" xfId="23"/>
    <cellStyle name="Instructions" xfId="24"/>
    <cellStyle name="Heading 1" xfId="25"/>
    <cellStyle name="Heading 2" xfId="26"/>
    <cellStyle name="Heading 3" xfId="27"/>
    <cellStyle name="Heading 4" xfId="28"/>
  </cellStyles>
  <dxfs count="50"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left" vertical="center" textRotation="0" wrapText="1" indent="1" shrinkToFit="1" readingOrder="0"/>
      <border>
        <left/>
        <right/>
        <top style="thin">
          <color theme="4"/>
        </top>
        <bottom/>
      </border>
    </dxf>
    <dxf>
      <alignment horizontal="left" vertical="center" textRotation="0" wrapText="1" inden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numFmt numFmtId="164" formatCode="&quot;$&quot;#,##0.00"/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left" vertical="center" textRotation="0" wrapText="1" indent="1" shrinkToFit="1" readingOrder="0"/>
      <border>
        <left/>
        <right/>
        <top style="thin">
          <color theme="4"/>
        </top>
        <bottom/>
      </border>
    </dxf>
    <dxf>
      <alignment horizontal="left" vertical="center" textRotation="0" wrapText="1" inden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numFmt numFmtId="7" formatCode="&quot;$&quot;#,##0.00_);\(&quot;$&quot;#,##0.00\)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font>
        <b val="0"/>
        <i val="0"/>
        <u val="none"/>
        <strike val="0"/>
        <sz val="9"/>
        <name val="Arial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bottom" textRotation="0" wrapText="1" shrinkToFit="1" readingOrder="0"/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general" vertical="center" textRotation="0" wrapText="1" shrinkToFit="1" readingOrder="0"/>
      <border>
        <left/>
        <right/>
        <top style="thin">
          <color theme="4"/>
        </top>
        <bottom/>
      </border>
    </dxf>
    <dxf>
      <font>
        <b/>
        <i val="0"/>
        <u val="none"/>
        <strike val="0"/>
        <sz val="9"/>
        <name val="Bookman Old Style"/>
        <color theme="0"/>
        <condense val="0"/>
        <extend val="0"/>
      </font>
      <numFmt numFmtId="7" formatCode="&quot;$&quot;#,##0.00_);\(&quot;$&quot;#,##0.00\)"/>
      <fill>
        <patternFill patternType="solid">
          <bgColor theme="4"/>
        </patternFill>
      </fill>
      <alignment horizontal="left" vertical="center" textRotation="0" wrapText="1" indent="1" shrinkToFit="1" readingOrder="0"/>
      <border>
        <left/>
        <right/>
        <top style="thin">
          <color theme="4"/>
        </top>
        <bottom/>
      </border>
    </dxf>
    <dxf>
      <alignment horizontal="left" vertical="center" textRotation="0" wrapText="1" indent="1" shrinkToFit="1" readingOrder="0"/>
    </dxf>
    <dxf>
      <fill>
        <patternFill>
          <bgColor theme="0" tint="-0.0499799996614456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3999302387238"/>
        </top>
      </border>
    </dxf>
    <dxf>
      <font>
        <color theme="1" tint="0.34999001026153564"/>
      </font>
      <border>
        <left style="thin">
          <color theme="3" tint="0.5999600291252136"/>
        </left>
        <right/>
        <top style="thin">
          <color theme="3" tint="0.5999600291252136"/>
        </top>
        <bottom/>
        <vertical style="thin">
          <color theme="3" tint="0.5999600291252136"/>
        </vertical>
        <horizontal style="dotted">
          <color theme="3" tint="0.5999600291252136"/>
        </horizontal>
      </border>
    </dxf>
  </dxfs>
  <tableStyles count="1" defaultTableStyle="Expense Report" defaultPivotStyle="PivotStyleLight15">
    <tableStyle name="Expense Report" pivot="0" count="3">
      <tableStyleElement type="wholeTable" dxfId="49"/>
      <tableStyleElement type="totalRow" dxfId="48"/>
      <tableStyleElement type="lastColumn" dxfId="4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ransportation" displayName="Transportation" ref="B11:J18" headerRowCount="0" totalsRowCount="1">
  <tableColumns count="9">
    <tableColumn id="1" name="Transportation" dataDxfId="46" totalsRowLabel="TOTAL" totalsRowDxfId="45"/>
    <tableColumn id="11" name="Day 1" totalsRowFunction="custom" totalsRowDxfId="44">
      <totalsRowFormula>SUBTOTAL(109,C12:C17)</totalsRowFormula>
    </tableColumn>
    <tableColumn id="12" name="Day 2" totalsRowFunction="custom" totalsRowDxfId="43">
      <totalsRowFormula>SUBTOTAL(109,D12:D17)</totalsRowFormula>
    </tableColumn>
    <tableColumn id="17" name="Day 3" dataDxfId="42"/>
    <tableColumn id="13" name="Day 4" totalsRowFunction="custom" totalsRowDxfId="41">
      <totalsRowFormula>SUBTOTAL(109,F12:F17)</totalsRowFormula>
    </tableColumn>
    <tableColumn id="14" name="Day 5" totalsRowFunction="custom" totalsRowDxfId="40">
      <totalsRowFormula>SUBTOTAL(109,G12:G17)</totalsRowFormula>
    </tableColumn>
    <tableColumn id="15" name="Day 6" totalsRowFunction="custom" totalsRowDxfId="39">
      <totalsRowFormula>SUBTOTAL(109,H12:H17)</totalsRowFormula>
    </tableColumn>
    <tableColumn id="16" name="Day 7" totalsRowFunction="custom" totalsRowDxfId="38">
      <totalsRowFormula>SUBTOTAL(109,I12:I17)</totalsRowFormula>
    </tableColumn>
    <tableColumn id="9" name="Total" dataDxfId="37" totalsRowFunction="custom" totalsRowDxfId="36">
      <calculatedColumnFormula>SUM(Transportation[[#This Row],[Day 1]:[Day 7]])</calculatedColumnFormula>
      <totalsRowFormula>SUM(J12:J17)</totalsRowFormula>
    </tableColumn>
  </tableColumns>
  <tableStyleInfo name="Expense Report" showFirstColumn="0" showLastColumn="1" showRowStripes="1" showColumnStripes="0"/>
</table>
</file>

<file path=xl/tables/table2.xml><?xml version="1.0" encoding="utf-8"?>
<table xmlns="http://schemas.openxmlformats.org/spreadsheetml/2006/main" id="2" name="LodgingMeals" displayName="LodgingMeals" ref="B21:J27" headerRowCount="0" totalsRowCount="1">
  <tableColumns count="9">
    <tableColumn id="1" name="Lodging &amp; Meals" dataDxfId="35" totalsRowLabel="TOTAL" totalsRowDxfId="34"/>
    <tableColumn id="11" name="Day 1" dataDxfId="33" totalsRowFunction="custom" totalsRowDxfId="32">
      <totalsRowFormula>SUBTOTAL(109,C21,C26)</totalsRowFormula>
    </tableColumn>
    <tableColumn id="14" name="Day 2" dataDxfId="31" totalsRowFunction="custom" totalsRowDxfId="30">
      <totalsRowFormula>SUBTOTAL(109,D21,D26)</totalsRowFormula>
    </tableColumn>
    <tableColumn id="13" name="Day 3" dataDxfId="29" totalsRowFunction="custom" totalsRowDxfId="28">
      <totalsRowFormula>SUBTOTAL(109,E21,E26)</totalsRowFormula>
    </tableColumn>
    <tableColumn id="17" name="Day 4" dataDxfId="27" totalsRowFunction="custom" totalsRowDxfId="26">
      <totalsRowFormula>SUBTOTAL(109,F21,F26)</totalsRowFormula>
    </tableColumn>
    <tableColumn id="16" name="Day 5" dataDxfId="25" totalsRowFunction="custom" totalsRowDxfId="24">
      <totalsRowFormula>SUBTOTAL(109,G21,G26)</totalsRowFormula>
    </tableColumn>
    <tableColumn id="15" name="Day 6" dataDxfId="23" totalsRowFunction="custom" totalsRowDxfId="22">
      <totalsRowFormula>SUBTOTAL(109,H21,H26)</totalsRowFormula>
    </tableColumn>
    <tableColumn id="12" name="Day 7" dataDxfId="21" totalsRowFunction="custom" totalsRowDxfId="20">
      <totalsRowFormula>SUBTOTAL(109,I21,I26)</totalsRowFormula>
    </tableColumn>
    <tableColumn id="9" name="Total" dataDxfId="19" totalsRowFunction="custom" totalsRowDxfId="18">
      <calculatedColumnFormula>SUM(LodgingMeals[[#This Row],[Day 1]:[Day 7]])</calculatedColumnFormula>
      <totalsRowFormula>SUBTOTAL(109,J21,J26)</totalsRowFormula>
    </tableColumn>
  </tableColumns>
  <tableStyleInfo name="Expense Report" showFirstColumn="0" showLastColumn="1" showRowStripes="1" showColumnStripes="0"/>
</table>
</file>

<file path=xl/tables/table3.xml><?xml version="1.0" encoding="utf-8"?>
<table xmlns="http://schemas.openxmlformats.org/spreadsheetml/2006/main" id="3" name="Misc" displayName="Misc" ref="B30:J35" headerRowCount="0" totalsRowCount="1">
  <tableColumns count="9">
    <tableColumn id="1" name="Miscellaneous" dataDxfId="17" totalsRowLabel="TOTAL" totalsRowDxfId="16"/>
    <tableColumn id="2" name="Day 1" dataDxfId="15" totalsRowFunction="sum" totalsRowDxfId="14"/>
    <tableColumn id="3" name="Day 2" dataDxfId="13" totalsRowFunction="sum" totalsRowDxfId="12"/>
    <tableColumn id="4" name="Day 3" dataDxfId="11" totalsRowFunction="sum" totalsRowDxfId="10"/>
    <tableColumn id="5" name="Day 4" dataDxfId="9" totalsRowFunction="sum" totalsRowDxfId="8"/>
    <tableColumn id="6" name="Day 5" dataDxfId="7" totalsRowFunction="sum" totalsRowDxfId="6"/>
    <tableColumn id="7" name="Day 6" dataDxfId="5" totalsRowFunction="sum" totalsRowDxfId="4"/>
    <tableColumn id="8" name="Day 7" dataDxfId="3" totalsRowFunction="sum" totalsRowDxfId="2"/>
    <tableColumn id="9" name="Total" dataDxfId="1" totalsRowFunction="sum" totalsRowDxfId="0">
      <calculatedColumnFormula>SUM(Misc[[#This Row],[Day 1]:[Day 7]])</calculatedColumnFormula>
    </tableColumn>
  </tableColumns>
  <tableStyleInfo name="Expense Repor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ysClr val="window" lastClr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45"/>
  <sheetViews>
    <sheetView showGridLines="0" tabSelected="1" workbookViewId="0" topLeftCell="A1"/>
  </sheetViews>
  <sheetFormatPr defaultColWidth="9.140625" defaultRowHeight="16.5" customHeight="1"/>
  <cols>
    <col min="1" max="1" width="2.00390625" style="0" customWidth="1"/>
    <col min="2" max="2" width="24.421875" style="0" customWidth="1"/>
    <col min="3" max="10" width="13.7109375" style="0" customWidth="1"/>
    <col min="11" max="11" width="1.421875" style="0" customWidth="1"/>
  </cols>
  <sheetData>
    <row r="1" spans="1:10" s="9" customFormat="1" ht="31.5" customHeight="1">
      <c r="A1" s="17" t="s">
        <v>17</v>
      </c>
      <c r="B1" s="17"/>
      <c r="C1" s="1"/>
      <c r="D1" s="1"/>
      <c r="E1" s="1"/>
      <c r="F1" s="1"/>
      <c r="G1" s="1"/>
      <c r="H1" s="1"/>
      <c r="I1" s="1"/>
      <c r="J1" s="1"/>
    </row>
    <row r="2" ht="52.5" customHeight="1">
      <c r="A2" s="18" t="s">
        <v>18</v>
      </c>
    </row>
    <row r="4" spans="2:10" ht="16.5" customHeight="1">
      <c r="B4" s="23" t="s">
        <v>19</v>
      </c>
      <c r="C4" s="24" t="s">
        <v>25</v>
      </c>
      <c r="G4" s="2" t="s">
        <v>23</v>
      </c>
      <c r="H4" s="3"/>
      <c r="I4" s="3"/>
      <c r="J4" s="3"/>
    </row>
    <row r="5" spans="2:3" ht="16.5" customHeight="1">
      <c r="B5" s="23" t="s">
        <v>20</v>
      </c>
      <c r="C5" s="24" t="s">
        <v>26</v>
      </c>
    </row>
    <row r="6" spans="2:10" ht="16.5" customHeight="1">
      <c r="B6" s="23" t="s">
        <v>21</v>
      </c>
      <c r="C6" s="25">
        <v>41340</v>
      </c>
      <c r="G6" s="22" t="s">
        <v>24</v>
      </c>
      <c r="H6" s="3"/>
      <c r="I6" s="3"/>
      <c r="J6" s="3"/>
    </row>
    <row r="7" spans="2:3" ht="16.5" customHeight="1">
      <c r="B7" s="23" t="s">
        <v>22</v>
      </c>
      <c r="C7" s="26">
        <v>0.67</v>
      </c>
    </row>
    <row r="9" spans="3:9" ht="16.5" customHeight="1">
      <c r="C9" s="20" t="str">
        <f>UPPER(TEXT(C10,"dddd"))</f>
        <v>FRIDAY</v>
      </c>
      <c r="D9" s="20" t="str">
        <f aca="true" t="shared" si="0" ref="D9:I9">UPPER(TEXT(D10,"dddd"))</f>
        <v>SATURDAY</v>
      </c>
      <c r="E9" s="20" t="str">
        <f t="shared" si="0"/>
        <v>SUNDAY</v>
      </c>
      <c r="F9" s="20" t="str">
        <f t="shared" si="0"/>
        <v>MONDAY</v>
      </c>
      <c r="G9" s="20" t="str">
        <f t="shared" si="0"/>
        <v>TUESDAY</v>
      </c>
      <c r="H9" s="20" t="str">
        <f t="shared" si="0"/>
        <v>WEDNESDAY</v>
      </c>
      <c r="I9" s="20" t="str">
        <f t="shared" si="0"/>
        <v>THURSDAY</v>
      </c>
    </row>
    <row r="10" spans="2:10" ht="16.5" customHeight="1">
      <c r="B10" s="19" t="s">
        <v>27</v>
      </c>
      <c r="C10" s="21">
        <f>WeekEnding-6</f>
        <v>41334</v>
      </c>
      <c r="D10" s="21">
        <f>WeekEnding-5</f>
        <v>41335</v>
      </c>
      <c r="E10" s="21">
        <f>WeekEnding-4</f>
        <v>41336</v>
      </c>
      <c r="F10" s="21">
        <f>WeekEnding-3</f>
        <v>41337</v>
      </c>
      <c r="G10" s="21">
        <f>WeekEnding-2</f>
        <v>41338</v>
      </c>
      <c r="H10" s="21">
        <f>WeekEnding-1</f>
        <v>41339</v>
      </c>
      <c r="I10" s="21">
        <f>WeekEnding</f>
        <v>41340</v>
      </c>
      <c r="J10" s="28" t="s">
        <v>30</v>
      </c>
    </row>
    <row r="11" spans="2:10" ht="16.5" customHeight="1">
      <c r="B11" s="27" t="s">
        <v>0</v>
      </c>
      <c r="C11" s="15">
        <v>145</v>
      </c>
      <c r="D11" s="15"/>
      <c r="E11" s="15"/>
      <c r="F11" s="15"/>
      <c r="G11" s="15"/>
      <c r="H11" s="15"/>
      <c r="I11" s="15"/>
      <c r="J11" s="30">
        <f>SUM(Transportation[[#This Row],[Day 1]:[Day 7]])</f>
        <v>145</v>
      </c>
    </row>
    <row r="12" spans="2:10" ht="16.5" customHeight="1">
      <c r="B12" s="27" t="s">
        <v>5</v>
      </c>
      <c r="C12" s="13">
        <f aca="true" t="shared" si="1" ref="C12:I12">C11*MileageRate</f>
        <v>97.15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0">
        <f>SUM(Transportation[[#This Row],[Day 1]:[Day 7]])</f>
        <v>97.15</v>
      </c>
    </row>
    <row r="13" spans="2:10" ht="16.5" customHeight="1">
      <c r="B13" s="27" t="s">
        <v>1</v>
      </c>
      <c r="C13" s="14"/>
      <c r="D13" s="14"/>
      <c r="E13" s="14"/>
      <c r="F13" s="14">
        <v>17</v>
      </c>
      <c r="G13" s="14"/>
      <c r="H13" s="14"/>
      <c r="I13" s="14"/>
      <c r="J13" s="10">
        <f>SUM(Transportation[[#This Row],[Day 1]:[Day 7]])</f>
        <v>17</v>
      </c>
    </row>
    <row r="14" spans="2:10" ht="16.5" customHeight="1">
      <c r="B14" s="27" t="s">
        <v>2</v>
      </c>
      <c r="C14" s="14">
        <v>79</v>
      </c>
      <c r="D14" s="14"/>
      <c r="E14" s="14"/>
      <c r="F14" s="14">
        <v>79</v>
      </c>
      <c r="G14" s="14"/>
      <c r="H14" s="14"/>
      <c r="I14" s="14"/>
      <c r="J14" s="10">
        <f>SUM(Transportation[[#This Row],[Day 1]:[Day 7]])</f>
        <v>158</v>
      </c>
    </row>
    <row r="15" spans="2:10" ht="16.5" customHeight="1">
      <c r="B15" s="27" t="s">
        <v>3</v>
      </c>
      <c r="C15" s="14"/>
      <c r="D15" s="14"/>
      <c r="E15" s="14"/>
      <c r="F15" s="14"/>
      <c r="G15" s="14"/>
      <c r="H15" s="14"/>
      <c r="I15" s="14"/>
      <c r="J15" s="10">
        <f>SUM(Transportation[[#This Row],[Day 1]:[Day 7]])</f>
        <v>0</v>
      </c>
    </row>
    <row r="16" spans="2:10" ht="16.5" customHeight="1">
      <c r="B16" s="27" t="s">
        <v>37</v>
      </c>
      <c r="C16" s="14"/>
      <c r="D16" s="14"/>
      <c r="E16" s="14"/>
      <c r="F16" s="14"/>
      <c r="G16" s="14"/>
      <c r="H16" s="14"/>
      <c r="I16" s="14"/>
      <c r="J16" s="10">
        <f>SUM(Transportation[[#This Row],[Day 1]:[Day 7]])</f>
        <v>0</v>
      </c>
    </row>
    <row r="17" spans="2:10" ht="16.5" customHeight="1">
      <c r="B17" s="27" t="s">
        <v>4</v>
      </c>
      <c r="C17" s="14"/>
      <c r="D17" s="14"/>
      <c r="E17" s="14"/>
      <c r="F17" s="14">
        <v>235</v>
      </c>
      <c r="G17" s="14"/>
      <c r="H17" s="14"/>
      <c r="I17" s="14"/>
      <c r="J17" s="10">
        <f>SUM(Transportation[[#This Row],[Day 1]:[Day 7]])</f>
        <v>235</v>
      </c>
    </row>
    <row r="18" spans="2:10" ht="16.5" customHeight="1">
      <c r="B18" s="29" t="s">
        <v>30</v>
      </c>
      <c r="C18" s="11">
        <f>SUBTOTAL(109,C12:C17)</f>
        <v>176.15</v>
      </c>
      <c r="D18" s="11">
        <f>SUBTOTAL(109,D12:D17)</f>
        <v>0</v>
      </c>
      <c r="F18" s="11">
        <f>SUBTOTAL(109,F12:F17)</f>
        <v>331</v>
      </c>
      <c r="G18" s="11">
        <f>SUBTOTAL(109,G12:G17)</f>
        <v>0</v>
      </c>
      <c r="H18" s="11">
        <f>SUBTOTAL(109,H12:H17)</f>
        <v>0</v>
      </c>
      <c r="I18" s="11">
        <f>SUBTOTAL(109,I12:I17)</f>
        <v>0</v>
      </c>
      <c r="J18" s="11">
        <f>SUM(J12:J17)</f>
        <v>507.15</v>
      </c>
    </row>
    <row r="19" spans="2:10" ht="16.5" customHeight="1">
      <c r="B19" s="37"/>
      <c r="C19" s="37"/>
      <c r="D19" s="37"/>
      <c r="E19" s="37"/>
      <c r="F19" s="37"/>
      <c r="G19" s="37"/>
      <c r="H19" s="37"/>
      <c r="I19" s="37"/>
      <c r="J19" s="37"/>
    </row>
    <row r="20" ht="16.5" customHeight="1">
      <c r="B20" s="19" t="s">
        <v>28</v>
      </c>
    </row>
    <row r="21" spans="2:10" ht="16.5" customHeight="1">
      <c r="B21" s="27" t="s">
        <v>6</v>
      </c>
      <c r="C21" s="16">
        <v>145</v>
      </c>
      <c r="D21" s="16"/>
      <c r="E21" s="16"/>
      <c r="F21" s="16"/>
      <c r="G21" s="16"/>
      <c r="H21" s="16"/>
      <c r="I21" s="16"/>
      <c r="J21" s="31">
        <f>SUM(LodgingMeals[[#This Row],[Day 1]:[Day 7]])</f>
        <v>145</v>
      </c>
    </row>
    <row r="22" spans="2:10" ht="16.5" customHeight="1">
      <c r="B22" s="27" t="s">
        <v>7</v>
      </c>
      <c r="C22" s="16">
        <v>11.49</v>
      </c>
      <c r="D22" s="16"/>
      <c r="E22" s="16"/>
      <c r="F22" s="16"/>
      <c r="G22" s="16"/>
      <c r="H22" s="16"/>
      <c r="I22" s="16"/>
      <c r="J22" s="31">
        <f>SUM(LodgingMeals[[#This Row],[Day 1]:[Day 7]])</f>
        <v>11.49</v>
      </c>
    </row>
    <row r="23" spans="2:10" ht="16.5" customHeight="1">
      <c r="B23" s="27" t="s">
        <v>8</v>
      </c>
      <c r="C23" s="16">
        <v>12</v>
      </c>
      <c r="D23" s="16"/>
      <c r="E23" s="16"/>
      <c r="F23" s="16"/>
      <c r="G23" s="16"/>
      <c r="H23" s="16"/>
      <c r="I23" s="16"/>
      <c r="J23" s="31">
        <f>SUM(LodgingMeals[[#This Row],[Day 1]:[Day 7]])</f>
        <v>12</v>
      </c>
    </row>
    <row r="24" spans="2:10" ht="16.5" customHeight="1">
      <c r="B24" s="27" t="s">
        <v>9</v>
      </c>
      <c r="C24" s="16">
        <v>17</v>
      </c>
      <c r="D24" s="16"/>
      <c r="E24" s="16"/>
      <c r="F24" s="16"/>
      <c r="G24" s="16"/>
      <c r="H24" s="16"/>
      <c r="I24" s="16"/>
      <c r="J24" s="31">
        <f>SUM(LodgingMeals[[#This Row],[Day 1]:[Day 7]])</f>
        <v>17</v>
      </c>
    </row>
    <row r="25" spans="2:10" ht="16.5" customHeight="1">
      <c r="B25" s="27" t="s">
        <v>16</v>
      </c>
      <c r="C25" s="16">
        <f>C24*MileageRate</f>
        <v>11.39</v>
      </c>
      <c r="D25" s="16"/>
      <c r="E25" s="16"/>
      <c r="F25" s="16"/>
      <c r="G25" s="16"/>
      <c r="H25" s="16"/>
      <c r="I25" s="16"/>
      <c r="J25" s="31">
        <f>SUM(LodgingMeals[[#This Row],[Day 1]:[Day 7]])</f>
        <v>11.39</v>
      </c>
    </row>
    <row r="26" spans="2:10" ht="16.5" customHeight="1">
      <c r="B26" s="27" t="s">
        <v>10</v>
      </c>
      <c r="C26" s="32">
        <f>SUM(C22:C24)</f>
        <v>40.49</v>
      </c>
      <c r="D26" s="32">
        <f aca="true" t="shared" si="2" ref="D26:I26">SUM(D22:D24)</f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1">
        <f>SUM(LodgingMeals[[#This Row],[Day 1]:[Day 7]])</f>
        <v>40.49</v>
      </c>
    </row>
    <row r="27" spans="2:10" ht="16.5" customHeight="1">
      <c r="B27" s="29" t="s">
        <v>30</v>
      </c>
      <c r="C27" s="11">
        <f>SUBTOTAL(109,C21,C26)</f>
        <v>185.49</v>
      </c>
      <c r="D27" s="11">
        <f aca="true" t="shared" si="3" ref="D27:I27">SUBTOTAL(109,D21,D26)</f>
        <v>0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>SUBTOTAL(109,J21,J26)</f>
        <v>185.49</v>
      </c>
    </row>
    <row r="28" spans="2:10" ht="16.5" customHeight="1">
      <c r="B28" s="37"/>
      <c r="C28" s="37"/>
      <c r="D28" s="37"/>
      <c r="E28" s="37"/>
      <c r="F28" s="37"/>
      <c r="G28" s="37"/>
      <c r="H28" s="37"/>
      <c r="I28" s="37"/>
      <c r="J28" s="37"/>
    </row>
    <row r="29" ht="16.5" customHeight="1">
      <c r="B29" s="19" t="s">
        <v>29</v>
      </c>
    </row>
    <row r="30" spans="2:10" ht="16.5" customHeight="1">
      <c r="B30" s="27" t="s">
        <v>11</v>
      </c>
      <c r="C30" s="16"/>
      <c r="D30" s="16"/>
      <c r="E30" s="16"/>
      <c r="F30" s="16"/>
      <c r="G30" s="16"/>
      <c r="H30" s="16"/>
      <c r="I30" s="16"/>
      <c r="J30" s="32">
        <f>SUM(Misc[[#This Row],[Day 1]:[Day 7]])</f>
        <v>0</v>
      </c>
    </row>
    <row r="31" spans="2:10" ht="16.5" customHeight="1">
      <c r="B31" s="27" t="s">
        <v>12</v>
      </c>
      <c r="C31" s="16"/>
      <c r="D31" s="16"/>
      <c r="E31" s="16"/>
      <c r="F31" s="16"/>
      <c r="G31" s="16"/>
      <c r="H31" s="16"/>
      <c r="I31" s="16"/>
      <c r="J31" s="32">
        <f>SUM(Misc[[#This Row],[Day 1]:[Day 7]])</f>
        <v>0</v>
      </c>
    </row>
    <row r="32" spans="2:10" ht="16.5" customHeight="1">
      <c r="B32" s="27" t="s">
        <v>13</v>
      </c>
      <c r="C32" s="16"/>
      <c r="D32" s="16"/>
      <c r="E32" s="16"/>
      <c r="F32" s="16"/>
      <c r="G32" s="16"/>
      <c r="H32" s="16"/>
      <c r="I32" s="16"/>
      <c r="J32" s="32">
        <f>SUM(Misc[[#This Row],[Day 1]:[Day 7]])</f>
        <v>0</v>
      </c>
    </row>
    <row r="33" spans="2:10" ht="16.5" customHeight="1">
      <c r="B33" s="27" t="s">
        <v>36</v>
      </c>
      <c r="C33" s="16"/>
      <c r="D33" s="16"/>
      <c r="E33" s="16"/>
      <c r="F33" s="16"/>
      <c r="G33" s="16"/>
      <c r="H33" s="16"/>
      <c r="I33" s="16"/>
      <c r="J33" s="32">
        <f>SUM(Misc[[#This Row],[Day 1]:[Day 7]])</f>
        <v>0</v>
      </c>
    </row>
    <row r="34" spans="2:10" ht="16.5" customHeight="1">
      <c r="B34" s="27" t="s">
        <v>31</v>
      </c>
      <c r="C34" s="16"/>
      <c r="D34" s="16"/>
      <c r="E34" s="16"/>
      <c r="F34" s="16">
        <v>199</v>
      </c>
      <c r="G34" s="16"/>
      <c r="H34" s="16"/>
      <c r="I34" s="16"/>
      <c r="J34" s="32">
        <f>SUM(Misc[[#This Row],[Day 1]:[Day 7]])</f>
        <v>199</v>
      </c>
    </row>
    <row r="35" spans="2:10" ht="16.5" customHeight="1">
      <c r="B35" s="29" t="s">
        <v>30</v>
      </c>
      <c r="C35" s="11">
        <f>SUBTOTAL(109,[Day 1])</f>
        <v>0</v>
      </c>
      <c r="D35" s="11">
        <f>SUBTOTAL(109,[Day 2])</f>
        <v>0</v>
      </c>
      <c r="E35" s="11">
        <f>SUBTOTAL(109,[Day 3])</f>
        <v>0</v>
      </c>
      <c r="F35" s="11">
        <f>SUBTOTAL(109,[Day 4])</f>
        <v>199</v>
      </c>
      <c r="G35" s="11">
        <f>SUBTOTAL(109,[Day 5])</f>
        <v>0</v>
      </c>
      <c r="H35" s="11">
        <f>SUBTOTAL(109,[Day 6])</f>
        <v>0</v>
      </c>
      <c r="I35" s="11">
        <f>SUBTOTAL(109,[Day 7])</f>
        <v>0</v>
      </c>
      <c r="J35" s="11">
        <f>SUBTOTAL(109,[Total])</f>
        <v>199</v>
      </c>
    </row>
    <row r="36" spans="2:10" ht="19.5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9.5" customHeight="1">
      <c r="B37" s="36" t="s">
        <v>14</v>
      </c>
      <c r="C37" s="33">
        <f>SUM(Misc[[#Totals],[Day 1]],LodgingMeals[[#Totals],[Day 1]],Transportation[[#Totals],[Day 1]])</f>
        <v>361.64</v>
      </c>
      <c r="D37" s="34">
        <f>SUM(Misc[[#Totals],[Day 2]],LodgingMeals[[#Totals],[Day 2]],Transportation[[#Totals],[Day 2]])</f>
        <v>0</v>
      </c>
      <c r="E37" s="34">
        <f>SUM(Misc[[#Totals],[Day 3]],LodgingMeals[[#Totals],[Day 3]],Transportation[[#Totals],[Day 3]])</f>
        <v>0</v>
      </c>
      <c r="F37" s="34">
        <f>SUM(Misc[[#Totals],[Day 4]],LodgingMeals[[#Totals],[Day 4]],Transportation[[#Totals],[Day 4]])</f>
        <v>530</v>
      </c>
      <c r="G37" s="34">
        <f>SUM(Misc[[#Totals],[Day 5]],LodgingMeals[[#Totals],[Day 5]],Transportation[[#Totals],[Day 5]])</f>
        <v>0</v>
      </c>
      <c r="H37" s="34">
        <f>SUM(Misc[[#Totals],[Day 6]],LodgingMeals[[#Totals],[Day 6]],Transportation[[#Totals],[Day 6]])</f>
        <v>0</v>
      </c>
      <c r="I37" s="34">
        <f>SUM(Misc[[#Totals],[Day 7]],LodgingMeals[[#Totals],[Day 7]],Transportation[[#Totals],[Day 7]])</f>
        <v>0</v>
      </c>
      <c r="J37" s="35">
        <f>SUM(Misc[[#Totals],[Total]],LodgingMeals[[#Totals],[Total]],Transportation[[#Totals],[Total]])</f>
        <v>891.64</v>
      </c>
    </row>
    <row r="38" ht="19.5" customHeight="1"/>
    <row r="39" ht="19.5" customHeight="1">
      <c r="J39" s="28" t="s">
        <v>33</v>
      </c>
    </row>
    <row r="40" spans="2:10" ht="19.5" customHeight="1">
      <c r="B40" s="8" t="s">
        <v>32</v>
      </c>
      <c r="C40" s="6"/>
      <c r="D40" s="6"/>
      <c r="E40" s="7"/>
      <c r="I40" s="4"/>
      <c r="J40" s="4">
        <f>SUM(J18,J27,J35)</f>
        <v>891.64</v>
      </c>
    </row>
    <row r="41" spans="2:10" ht="19.5" customHeight="1">
      <c r="B41" s="38"/>
      <c r="C41" s="39"/>
      <c r="D41" s="39"/>
      <c r="E41" s="40"/>
      <c r="J41" s="28" t="s">
        <v>34</v>
      </c>
    </row>
    <row r="42" spans="2:10" ht="16.5" customHeight="1">
      <c r="B42" s="38"/>
      <c r="C42" s="39"/>
      <c r="D42" s="39"/>
      <c r="E42" s="40"/>
      <c r="I42" s="4"/>
      <c r="J42" s="4"/>
    </row>
    <row r="43" spans="2:10" ht="16.5" customHeight="1">
      <c r="B43" s="38"/>
      <c r="C43" s="39"/>
      <c r="D43" s="39"/>
      <c r="E43" s="40"/>
      <c r="J43" s="28" t="s">
        <v>35</v>
      </c>
    </row>
    <row r="44" spans="2:10" ht="16.5" customHeight="1">
      <c r="B44" s="41"/>
      <c r="C44" s="42"/>
      <c r="D44" s="42"/>
      <c r="E44" s="43"/>
      <c r="I44" s="4"/>
      <c r="J44" s="12">
        <f>J40-J42</f>
        <v>891.64</v>
      </c>
    </row>
    <row r="45" ht="16.5" customHeight="1">
      <c r="J45" s="5" t="s">
        <v>15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fitToHeight="0" fitToWidth="1" horizontalDpi="600" verticalDpi="600" orientation="portrait" scale="80" r:id="rId4"/>
  <ignoredErrors>
    <ignoredError sqref="C26" formulaRange="1"/>
  </ignoredErrors>
  <tableParts>
    <tablePart r:id="rId1"/>
    <tablePart r:id="rId2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2013-05-01T22:47:51Z</dcterms:created>
  <dcterms:modified xsi:type="dcterms:W3CDTF">2013-05-01T22:47:51Z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TC034580739991</vt:lpwstr>
  </property>
</Properties>
</file>