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45" windowWidth="15135" windowHeight="8130" tabRatio="839" activeTab="0"/>
  </bookViews>
  <sheets>
    <sheet name="Risk Register" sheetId="4" r:id="rId1"/>
    <sheet name="drop downs" sheetId="6" r:id="rId2"/>
  </sheets>
  <definedNames>
    <definedName name="impact">'drop downs'!$E$2:$E$5</definedName>
    <definedName name="probability">'drop downs'!$C$2:$C$5</definedName>
    <definedName name="RiskLogProximity">'drop downs'!$H$2:$H$5</definedName>
    <definedName name="RiskResponse">'drop downs'!$G$2:$G$11</definedName>
    <definedName name="status">'drop downs'!$F$2:$F$3</definedName>
    <definedName name="type">'drop downs'!$A$2:$A$4</definedName>
  </definedNames>
  <calcPr calcId="145621"/>
</workbook>
</file>

<file path=xl/comments1.xml><?xml version="1.0" encoding="utf-8"?>
<comments xmlns="http://schemas.openxmlformats.org/spreadsheetml/2006/main">
  <authors>
    <author>argocd</author>
  </authors>
  <commentList>
    <comment ref="A8" authorId="0">
      <text>
        <r>
          <rPr>
            <b/>
            <sz val="8"/>
            <rFont val="Tahoma"/>
            <family val="2"/>
          </rPr>
          <t>Provides a unique reference for every risk entered into the Risk Register. It will typically be a numeric or alpha-numeric value</t>
        </r>
      </text>
    </comment>
    <comment ref="B8" authorId="0">
      <text>
        <r>
          <rPr>
            <b/>
            <sz val="8"/>
            <rFont val="Tahoma"/>
            <family val="2"/>
          </rPr>
          <t>The person who raised the risk</t>
        </r>
      </text>
    </comment>
    <comment ref="C8" authorId="0">
      <text>
        <r>
          <rPr>
            <b/>
            <sz val="8"/>
            <rFont val="Tahoma"/>
            <family val="2"/>
          </rPr>
          <t>The date the risk was identified</t>
        </r>
      </text>
    </comment>
    <comment ref="D8" authorId="0">
      <text>
        <r>
          <rPr>
            <b/>
            <sz val="8"/>
            <rFont val="Tahoma"/>
            <family val="2"/>
          </rPr>
          <t>The type of risk in terms of the project’s chosen categories (e.g. schedule, quality, legal etc.)</t>
        </r>
      </text>
    </comment>
    <comment ref="E8" authorId="0">
      <text>
        <r>
          <rPr>
            <b/>
            <sz val="8"/>
            <rFont val="Tahoma"/>
            <family val="2"/>
          </rPr>
          <t>In terms of the cause, event (threat or opportunity) and effect (description in words of the impact)</t>
        </r>
      </text>
    </comment>
    <comment ref="G8" authorId="0">
      <text>
        <r>
          <rPr>
            <b/>
            <sz val="8"/>
            <rFont val="Tahoma"/>
            <family val="2"/>
          </rPr>
          <t>It is
helpful to estimate the inherent values (preresponse
action) and residual values (postresponse
action). These should be recorded in
accordance with the project’s chosen scales</t>
        </r>
      </text>
    </comment>
    <comment ref="H8" authorId="0">
      <text>
        <r>
          <rPr>
            <b/>
            <sz val="8"/>
            <rFont val="Tahoma"/>
            <family val="2"/>
          </rPr>
          <t>It is
helpful to estimate the inherent values (preresponse
action) and residual values (postresponse
action). These should be recorded in
accordance with the project’s chosen scales</t>
        </r>
      </text>
    </comment>
    <comment ref="J8" authorId="0">
      <text>
        <r>
          <rPr>
            <b/>
            <sz val="8"/>
            <rFont val="Tahoma"/>
            <family val="2"/>
          </rPr>
          <t>It is
helpful to estimate the inherent values (preresponse
action) and residual values (postresponse
action). These should be recorded in
accordance with the project’s chosen scales</t>
        </r>
      </text>
    </comment>
    <comment ref="K8" authorId="0">
      <text>
        <r>
          <rPr>
            <b/>
            <sz val="8"/>
            <rFont val="Tahoma"/>
            <family val="2"/>
          </rPr>
          <t>This would typically state how close to the present time the risk event is anticipated to happen (e.g. imminent, within stage, within project, beyond project). Proximity should be recorded in accordance with the project’s chosen scales</t>
        </r>
      </text>
    </comment>
    <comment ref="L8" authorId="0">
      <text>
        <r>
          <rPr>
            <b/>
            <sz val="8"/>
            <rFont val="Tahoma"/>
            <family val="2"/>
          </rPr>
          <t xml:space="preserve">How the project will treat the risk in terms of the project’s chosen categories. For example:
• For threats: avoid, reduce, fallback, transfer, accept, share
• For opportunities: enhance, exploit, reject, share
</t>
        </r>
      </text>
    </comment>
    <comment ref="M8" authorId="0">
      <text>
        <r>
          <rPr>
            <b/>
            <sz val="8"/>
            <rFont val="Tahoma"/>
            <family val="2"/>
          </rPr>
          <t>Actions to resolve the risk, and these actions should be aligned to the chosen response categories. Note that more than one risk response may apply to a risk</t>
        </r>
      </text>
    </comment>
    <comment ref="O8" authorId="0">
      <text>
        <r>
          <rPr>
            <b/>
            <sz val="8"/>
            <rFont val="Tahoma"/>
            <family val="2"/>
          </rPr>
          <t>Typically described in terms of whether the risk is active or closed</t>
        </r>
      </text>
    </comment>
  </commentList>
</comments>
</file>

<file path=xl/sharedStrings.xml><?xml version="1.0" encoding="utf-8"?>
<sst xmlns="http://schemas.openxmlformats.org/spreadsheetml/2006/main" count="92" uniqueCount="71">
  <si>
    <t>Author</t>
  </si>
  <si>
    <t>Project</t>
  </si>
  <si>
    <t>"Press the
ALT + Enter
keys to create
Line breaks</t>
  </si>
  <si>
    <t>Total Approx £ impact of Risks at level</t>
  </si>
  <si>
    <t>Project Name:</t>
  </si>
  <si>
    <t>Red</t>
  </si>
  <si>
    <t>Project Manager:</t>
  </si>
  <si>
    <t>Amber</t>
  </si>
  <si>
    <t>Project Board:</t>
  </si>
  <si>
    <t>Green</t>
  </si>
  <si>
    <t>Open</t>
  </si>
  <si>
    <t>Contingency</t>
  </si>
  <si>
    <t>Sufficient budget placed in contingency</t>
  </si>
  <si>
    <t>Business</t>
  </si>
  <si>
    <t>Closed</t>
  </si>
  <si>
    <t>Stage</t>
  </si>
  <si>
    <t>Project No:</t>
  </si>
  <si>
    <t>Hardware performance is 
not sufficient</t>
  </si>
  <si>
    <t>Risk 
ID</t>
  </si>
  <si>
    <t>Date 
Registered</t>
  </si>
  <si>
    <t>Risk 
Category</t>
  </si>
  <si>
    <t>Description</t>
  </si>
  <si>
    <t>Probability</t>
  </si>
  <si>
    <t>Impact</t>
  </si>
  <si>
    <t>Expected
Value</t>
  </si>
  <si>
    <t>Total
Score</t>
  </si>
  <si>
    <t>Proximity</t>
  </si>
  <si>
    <t>Avoid</t>
  </si>
  <si>
    <t>Reduce</t>
  </si>
  <si>
    <t>Fallback</t>
  </si>
  <si>
    <t>Transfer</t>
  </si>
  <si>
    <t>Accept</t>
  </si>
  <si>
    <t>Share</t>
  </si>
  <si>
    <t>Enhance</t>
  </si>
  <si>
    <t>Exploit</t>
  </si>
  <si>
    <t>Reject</t>
  </si>
  <si>
    <t>Risk Response</t>
  </si>
  <si>
    <t>Risk Response
Categories</t>
  </si>
  <si>
    <t>Risk Status</t>
  </si>
  <si>
    <t>Risk Owner</t>
  </si>
  <si>
    <t>Risk Actionee</t>
  </si>
  <si>
    <t>Type</t>
  </si>
  <si>
    <t>Insert new risks above</t>
  </si>
  <si>
    <t>xx</t>
  </si>
  <si>
    <t>No. of Risks</t>
  </si>
  <si>
    <t>Status</t>
  </si>
  <si>
    <t xml:space="preserve"> Risk Register</t>
  </si>
  <si>
    <t>Imminent</t>
  </si>
  <si>
    <t>[xx days/hrs]</t>
  </si>
  <si>
    <t>Short term</t>
  </si>
  <si>
    <t>[within a workpackage]</t>
  </si>
  <si>
    <t>Medium term</t>
  </si>
  <si>
    <t>[within a stage]</t>
  </si>
  <si>
    <t>Long term</t>
  </si>
  <si>
    <t>[Post project]</t>
  </si>
  <si>
    <t>50 - 75%</t>
  </si>
  <si>
    <t>76 - 99%</t>
  </si>
  <si>
    <t>1 - 25%</t>
  </si>
  <si>
    <t>26 - 49%</t>
  </si>
  <si>
    <t>£0 - £1000</t>
  </si>
  <si>
    <t>£1001- £2500</t>
  </si>
  <si>
    <t>£2501 - £5000</t>
  </si>
  <si>
    <t>&lt;£5000</t>
  </si>
  <si>
    <t>Total</t>
  </si>
  <si>
    <t>qwerty</t>
  </si>
  <si>
    <t>qwerty2</t>
  </si>
  <si>
    <t>Impact
(£)</t>
  </si>
  <si>
    <t>Probability
(%)</t>
  </si>
  <si>
    <t>Action</t>
  </si>
  <si>
    <t>These 4 columns are not drop down field, but are used to 
calculate an overall score for the risk, the left hand side 
columns for Probability (%) and Impact (£x - £xx) are 
for guidance and you may alter these without having
any effect on the spreadsheet.</t>
  </si>
  <si>
    <t>This right hand column
(Proximity) is for guidance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</si>
</sst>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quot;£&quot;#,##0.00"/>
    <numFmt numFmtId="165" formatCode="_-&quot;£&quot;* #,##0.00_-;\-&quot;£&quot;* #,##0.00_-;_-&quot;£&quot;* &quot;-&quot;??_-;_-@_-"/>
    <numFmt numFmtId="166" formatCode="dd/mm/yy;@"/>
    <numFmt numFmtId="167" formatCode="_-&quot;£&quot;* #,##0_-;\-&quot;£&quot;* #,##0_-;_-&quot;£&quot;* &quot;-&quot;??_-;_-@_-"/>
  </numFmts>
  <fonts count="13">
    <font>
      <sz val="11"/>
      <color theme="1"/>
      <name val="Calibri"/>
      <family val="2"/>
      <scheme val="minor"/>
    </font>
    <font>
      <sz val="10"/>
      <name val="Arial"/>
      <family val="2"/>
    </font>
    <font>
      <b/>
      <sz val="8"/>
      <name val="Tahoma"/>
      <family val="2"/>
    </font>
    <font>
      <b/>
      <sz val="20"/>
      <name val="Arial"/>
      <family val="2"/>
    </font>
    <font>
      <b/>
      <sz val="12"/>
      <color indexed="9"/>
      <name val="Arial"/>
      <family val="2"/>
    </font>
    <font>
      <b/>
      <sz val="11"/>
      <color theme="1"/>
      <name val="Calibri"/>
      <family val="2"/>
      <scheme val="minor"/>
    </font>
    <font>
      <b/>
      <sz val="10"/>
      <color theme="1"/>
      <name val="Arial"/>
      <family val="2"/>
    </font>
    <font>
      <i/>
      <sz val="10"/>
      <color theme="1"/>
      <name val="Times New Roman"/>
      <family val="1"/>
    </font>
    <font>
      <sz val="12"/>
      <color theme="1"/>
      <name val="Calibri"/>
      <family val="2"/>
      <scheme val="minor"/>
    </font>
    <font>
      <b/>
      <sz val="12"/>
      <name val="Arial"/>
      <family val="2"/>
    </font>
    <font>
      <b/>
      <sz val="12"/>
      <color theme="1"/>
      <name val="Arial"/>
      <family val="2"/>
    </font>
    <font>
      <sz val="12"/>
      <name val="Calibri"/>
      <family val="2"/>
      <scheme val="minor"/>
    </font>
    <font>
      <b/>
      <sz val="8"/>
      <name val="Calibri"/>
      <family val="2"/>
    </font>
  </fonts>
  <fills count="11">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rgb="FF25F32A"/>
        <bgColor indexed="64"/>
      </patternFill>
    </fill>
  </fills>
  <borders count="29">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style="thin"/>
      <right style="medium"/>
      <top style="medium"/>
      <bottom style="thin"/>
    </border>
    <border>
      <left/>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medium"/>
      <right/>
      <top style="medium"/>
      <bottom style="thin"/>
    </border>
    <border>
      <left style="medium"/>
      <right/>
      <top style="thin"/>
      <bottom style="thin"/>
    </border>
    <border>
      <left style="medium"/>
      <right/>
      <top style="thin"/>
      <bottom style="medium"/>
    </border>
    <border>
      <left style="thin"/>
      <right style="medium"/>
      <top style="thin"/>
      <bottom style="thin"/>
    </border>
    <border>
      <left/>
      <right style="thin"/>
      <top style="thin"/>
      <bottom style="medium"/>
    </border>
    <border>
      <left style="thin"/>
      <right style="medium"/>
      <top style="thin"/>
      <bottom style="medium"/>
    </border>
    <border>
      <left/>
      <right/>
      <top/>
      <bottom style="double"/>
    </border>
    <border>
      <left style="medium"/>
      <right style="thin"/>
      <top style="medium"/>
      <bottom style="thin"/>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style="medium"/>
      <bottom style="thin"/>
    </border>
    <border>
      <left/>
      <right/>
      <top style="medium"/>
      <bottom style="thin"/>
    </border>
    <border>
      <left/>
      <right style="medium"/>
      <top style="medium"/>
      <bottom style="thin"/>
    </border>
    <border>
      <left style="thin"/>
      <right style="thin"/>
      <top style="thin"/>
      <bottom style="thin"/>
    </border>
    <border>
      <left style="thin"/>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6" fillId="0" borderId="0" xfId="0" applyFont="1" applyAlignment="1">
      <alignment vertical="top"/>
    </xf>
    <xf numFmtId="0" fontId="3" fillId="0" borderId="0" xfId="0" applyFont="1" applyAlignment="1">
      <alignment horizontal="center" wrapText="1"/>
    </xf>
    <xf numFmtId="165" fontId="3" fillId="0" borderId="0" xfId="16" applyFont="1" applyAlignment="1">
      <alignment horizontal="center" wrapText="1"/>
    </xf>
    <xf numFmtId="165" fontId="0" fillId="0" borderId="0" xfId="16" applyFont="1"/>
    <xf numFmtId="0" fontId="0" fillId="0" borderId="0" xfId="0" applyAlignment="1">
      <alignment vertical="top" wrapText="1"/>
    </xf>
    <xf numFmtId="165" fontId="0" fillId="0" borderId="0" xfId="0" applyNumberFormat="1" applyAlignment="1">
      <alignment vertical="top" wrapText="1"/>
    </xf>
    <xf numFmtId="165" fontId="0" fillId="0" borderId="0" xfId="16" applyFont="1" applyAlignment="1">
      <alignment vertical="top" wrapText="1"/>
    </xf>
    <xf numFmtId="0" fontId="0" fillId="2" borderId="0" xfId="0" applyFill="1" applyAlignment="1">
      <alignment vertical="top" wrapText="1"/>
    </xf>
    <xf numFmtId="0" fontId="4" fillId="2" borderId="0" xfId="0" applyFont="1" applyFill="1" applyAlignment="1">
      <alignment vertical="top" wrapText="1"/>
    </xf>
    <xf numFmtId="0" fontId="5" fillId="3" borderId="1" xfId="0" applyFont="1" applyFill="1" applyBorder="1"/>
    <xf numFmtId="0" fontId="0" fillId="3" borderId="2" xfId="0" applyFill="1" applyBorder="1"/>
    <xf numFmtId="0" fontId="0" fillId="3" borderId="3" xfId="0" applyFill="1" applyBorder="1"/>
    <xf numFmtId="0" fontId="5" fillId="4" borderId="4" xfId="0" applyFont="1" applyFill="1" applyBorder="1"/>
    <xf numFmtId="0" fontId="5" fillId="4" borderId="5" xfId="0" applyFont="1" applyFill="1" applyBorder="1"/>
    <xf numFmtId="0" fontId="0" fillId="4" borderId="6" xfId="0" applyFill="1" applyBorder="1"/>
    <xf numFmtId="0" fontId="0" fillId="4" borderId="7" xfId="0" applyFill="1" applyBorder="1"/>
    <xf numFmtId="0" fontId="5" fillId="4" borderId="8" xfId="0" applyFont="1" applyFill="1" applyBorder="1"/>
    <xf numFmtId="0" fontId="0" fillId="4" borderId="9" xfId="0" applyFill="1" applyBorder="1"/>
    <xf numFmtId="0" fontId="0" fillId="4" borderId="10" xfId="0" applyFill="1" applyBorder="1"/>
    <xf numFmtId="0" fontId="5" fillId="4" borderId="11" xfId="0" applyFont="1" applyFill="1" applyBorder="1"/>
    <xf numFmtId="0" fontId="0" fillId="4" borderId="12" xfId="0" applyFill="1" applyBorder="1"/>
    <xf numFmtId="0" fontId="0" fillId="4" borderId="13" xfId="0" applyFill="1" applyBorder="1"/>
    <xf numFmtId="0" fontId="7" fillId="4" borderId="14" xfId="0" applyFont="1" applyFill="1" applyBorder="1" applyAlignment="1">
      <alignment vertical="top" wrapText="1"/>
    </xf>
    <xf numFmtId="0" fontId="0" fillId="4" borderId="15" xfId="0" applyFill="1" applyBorder="1"/>
    <xf numFmtId="0" fontId="7" fillId="4" borderId="16" xfId="0" applyFont="1" applyFill="1" applyBorder="1" applyAlignment="1">
      <alignment vertical="top" wrapText="1"/>
    </xf>
    <xf numFmtId="166" fontId="0" fillId="0" borderId="0" xfId="0" applyNumberFormat="1" applyBorder="1" applyAlignment="1">
      <alignment vertical="top" wrapText="1"/>
    </xf>
    <xf numFmtId="0" fontId="4" fillId="5" borderId="0" xfId="0" applyFont="1" applyFill="1" applyBorder="1" applyAlignment="1">
      <alignment horizontal="center" vertical="top" wrapText="1"/>
    </xf>
    <xf numFmtId="0" fontId="0" fillId="0" borderId="0" xfId="0" applyNumberFormat="1"/>
    <xf numFmtId="0" fontId="6" fillId="0" borderId="0" xfId="0" applyNumberFormat="1" applyFont="1" applyAlignment="1">
      <alignment vertical="top"/>
    </xf>
    <xf numFmtId="0" fontId="0" fillId="0" borderId="0" xfId="0" applyNumberFormat="1" applyBorder="1" applyAlignment="1">
      <alignment vertical="top" wrapText="1"/>
    </xf>
    <xf numFmtId="0" fontId="0" fillId="0" borderId="0" xfId="0" applyNumberFormat="1" applyAlignment="1">
      <alignment vertical="top" wrapText="1"/>
    </xf>
    <xf numFmtId="0" fontId="4" fillId="5" borderId="0" xfId="0" applyNumberFormat="1" applyFont="1" applyFill="1" applyBorder="1" applyAlignment="1">
      <alignment horizontal="center" vertical="top" wrapText="1"/>
    </xf>
    <xf numFmtId="0" fontId="4" fillId="2" borderId="0" xfId="0" applyNumberFormat="1" applyFont="1" applyFill="1" applyBorder="1" applyAlignment="1">
      <alignment vertical="top" wrapText="1"/>
    </xf>
    <xf numFmtId="0" fontId="4" fillId="2" borderId="0" xfId="0" applyFont="1" applyFill="1" applyBorder="1" applyAlignment="1">
      <alignment horizontal="center" vertical="top" wrapText="1"/>
    </xf>
    <xf numFmtId="0" fontId="0" fillId="0" borderId="17" xfId="0" applyBorder="1"/>
    <xf numFmtId="0" fontId="5" fillId="3" borderId="18" xfId="0" applyFont="1" applyFill="1" applyBorder="1"/>
    <xf numFmtId="0" fontId="0" fillId="3" borderId="19" xfId="0" applyFill="1" applyBorder="1"/>
    <xf numFmtId="0" fontId="0" fillId="3" borderId="7" xfId="0" applyFill="1" applyBorder="1"/>
    <xf numFmtId="0" fontId="5" fillId="3" borderId="8" xfId="0" applyFont="1" applyFill="1" applyBorder="1"/>
    <xf numFmtId="0" fontId="0" fillId="3" borderId="9" xfId="0" applyFill="1" applyBorder="1"/>
    <xf numFmtId="0" fontId="0" fillId="3" borderId="10" xfId="0" applyFill="1" applyBorder="1"/>
    <xf numFmtId="0" fontId="3" fillId="0" borderId="0" xfId="0" applyFont="1" applyAlignment="1">
      <alignment horizontal="center" wrapText="1"/>
    </xf>
    <xf numFmtId="0" fontId="4" fillId="5" borderId="20" xfId="0" applyFont="1" applyFill="1" applyBorder="1" applyAlignment="1">
      <alignment horizontal="center" vertical="top" wrapText="1"/>
    </xf>
    <xf numFmtId="0" fontId="4" fillId="5" borderId="21" xfId="0" applyFont="1" applyFill="1" applyBorder="1" applyAlignment="1">
      <alignment horizontal="center" vertical="top" wrapText="1"/>
    </xf>
    <xf numFmtId="0" fontId="4" fillId="5" borderId="22" xfId="0" applyFont="1" applyFill="1" applyBorder="1" applyAlignment="1">
      <alignment horizontal="center" vertical="top" wrapText="1"/>
    </xf>
    <xf numFmtId="0" fontId="0" fillId="6" borderId="23" xfId="0" applyFill="1" applyBorder="1" applyAlignment="1">
      <alignment vertical="top" wrapText="1"/>
    </xf>
    <xf numFmtId="0" fontId="0" fillId="6" borderId="0" xfId="0" applyFill="1" applyAlignment="1">
      <alignment vertical="top" wrapText="1"/>
    </xf>
    <xf numFmtId="0" fontId="0" fillId="6" borderId="0" xfId="0" applyFill="1" applyBorder="1" applyAlignment="1">
      <alignment vertical="top" wrapText="1"/>
    </xf>
    <xf numFmtId="0" fontId="8" fillId="0" borderId="18" xfId="0" applyFont="1" applyBorder="1" applyAlignment="1">
      <alignment horizontal="left"/>
    </xf>
    <xf numFmtId="0" fontId="8" fillId="0" borderId="24" xfId="0" applyFont="1" applyBorder="1" applyAlignment="1">
      <alignment horizontal="left"/>
    </xf>
    <xf numFmtId="0" fontId="8" fillId="0" borderId="8" xfId="0" applyFont="1" applyBorder="1" applyAlignment="1">
      <alignment horizontal="left"/>
    </xf>
    <xf numFmtId="0" fontId="8" fillId="0" borderId="11" xfId="0" applyFont="1" applyBorder="1"/>
    <xf numFmtId="0" fontId="9" fillId="0" borderId="11" xfId="0" applyFont="1" applyBorder="1"/>
    <xf numFmtId="0" fontId="9" fillId="0" borderId="11"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8" fillId="0" borderId="0" xfId="0" applyFont="1"/>
    <xf numFmtId="0" fontId="8" fillId="0" borderId="19" xfId="0" applyFont="1" applyBorder="1" applyAlignment="1">
      <alignment horizontal="left"/>
    </xf>
    <xf numFmtId="0" fontId="8" fillId="0" borderId="27" xfId="0" applyFont="1" applyBorder="1" applyAlignment="1">
      <alignment horizontal="left"/>
    </xf>
    <xf numFmtId="0" fontId="8" fillId="0" borderId="9" xfId="0" applyFont="1" applyBorder="1" applyAlignment="1">
      <alignment horizontal="left"/>
    </xf>
    <xf numFmtId="0" fontId="8" fillId="7" borderId="12" xfId="0" applyFont="1" applyFill="1" applyBorder="1"/>
    <xf numFmtId="0" fontId="8" fillId="0" borderId="12" xfId="0" applyFont="1" applyBorder="1" applyAlignment="1">
      <alignment horizontal="left"/>
    </xf>
    <xf numFmtId="164" fontId="8" fillId="0" borderId="19" xfId="16" applyNumberFormat="1" applyFont="1" applyBorder="1" applyAlignment="1">
      <alignment horizontal="left"/>
    </xf>
    <xf numFmtId="164" fontId="8" fillId="0" borderId="27" xfId="16" applyNumberFormat="1" applyFont="1" applyBorder="1" applyAlignment="1">
      <alignment horizontal="left"/>
    </xf>
    <xf numFmtId="164" fontId="8" fillId="0" borderId="14" xfId="16" applyNumberFormat="1" applyFont="1" applyBorder="1" applyAlignment="1">
      <alignment horizontal="left"/>
    </xf>
    <xf numFmtId="0" fontId="8" fillId="8" borderId="12" xfId="0" applyFont="1" applyFill="1" applyBorder="1"/>
    <xf numFmtId="0" fontId="8" fillId="0" borderId="7" xfId="0" applyFont="1" applyBorder="1" applyAlignment="1">
      <alignment horizontal="left"/>
    </xf>
    <xf numFmtId="0" fontId="8" fillId="0" borderId="28" xfId="0" applyFont="1" applyBorder="1" applyAlignment="1">
      <alignment horizontal="left"/>
    </xf>
    <xf numFmtId="0" fontId="8" fillId="0" borderId="10" xfId="0" applyFont="1" applyBorder="1" applyAlignment="1">
      <alignment horizontal="left"/>
    </xf>
    <xf numFmtId="0" fontId="8" fillId="9" borderId="13" xfId="0" applyFont="1" applyFill="1" applyBorder="1"/>
    <xf numFmtId="0" fontId="8" fillId="0" borderId="13" xfId="0" applyFont="1" applyBorder="1" applyAlignment="1">
      <alignment horizontal="left"/>
    </xf>
    <xf numFmtId="164" fontId="8" fillId="0" borderId="7" xfId="16" applyNumberFormat="1" applyFont="1" applyBorder="1" applyAlignment="1">
      <alignment horizontal="left"/>
    </xf>
    <xf numFmtId="164" fontId="8" fillId="0" borderId="28" xfId="16" applyNumberFormat="1" applyFont="1" applyBorder="1" applyAlignment="1">
      <alignment horizontal="left"/>
    </xf>
    <xf numFmtId="164" fontId="8" fillId="0" borderId="16" xfId="16" applyNumberFormat="1" applyFont="1" applyBorder="1" applyAlignment="1">
      <alignment horizontal="left"/>
    </xf>
    <xf numFmtId="165" fontId="8" fillId="0" borderId="0" xfId="16" applyFont="1"/>
    <xf numFmtId="0" fontId="10" fillId="4" borderId="18" xfId="0" applyFont="1" applyFill="1" applyBorder="1" applyAlignment="1">
      <alignment vertical="top" wrapText="1"/>
    </xf>
    <xf numFmtId="0" fontId="10" fillId="4" borderId="24" xfId="0" applyFont="1" applyFill="1" applyBorder="1" applyAlignment="1">
      <alignment vertical="top"/>
    </xf>
    <xf numFmtId="0" fontId="10" fillId="4" borderId="24" xfId="0" applyFont="1" applyFill="1" applyBorder="1" applyAlignment="1">
      <alignment vertical="top" wrapText="1"/>
    </xf>
    <xf numFmtId="0" fontId="10" fillId="4" borderId="5" xfId="0" applyFont="1" applyFill="1" applyBorder="1" applyAlignment="1">
      <alignment vertical="top" wrapText="1"/>
    </xf>
    <xf numFmtId="0" fontId="8" fillId="0" borderId="19" xfId="0" applyFont="1" applyBorder="1" applyAlignment="1">
      <alignment vertical="top" wrapText="1"/>
    </xf>
    <xf numFmtId="0" fontId="8" fillId="0" borderId="27" xfId="0" applyFont="1" applyBorder="1" applyAlignment="1">
      <alignment vertical="top" wrapText="1"/>
    </xf>
    <xf numFmtId="0" fontId="11" fillId="0" borderId="27" xfId="0" applyFont="1" applyBorder="1" applyAlignment="1">
      <alignment vertical="top" wrapText="1"/>
    </xf>
    <xf numFmtId="9" fontId="8" fillId="0" borderId="27" xfId="15" applyFont="1" applyBorder="1" applyAlignment="1">
      <alignment vertical="top" wrapText="1"/>
    </xf>
    <xf numFmtId="167" fontId="8" fillId="0" borderId="27" xfId="16" applyNumberFormat="1" applyFont="1" applyBorder="1" applyAlignment="1">
      <alignment vertical="top" wrapText="1"/>
    </xf>
    <xf numFmtId="166" fontId="8" fillId="0" borderId="14" xfId="0" applyNumberFormat="1" applyFont="1" applyBorder="1" applyAlignment="1">
      <alignment vertical="top" wrapText="1"/>
    </xf>
    <xf numFmtId="0" fontId="8" fillId="0" borderId="27" xfId="0" applyFont="1" applyBorder="1" applyAlignment="1">
      <alignment horizontal="left" vertical="top" wrapText="1"/>
    </xf>
    <xf numFmtId="0" fontId="8" fillId="0" borderId="27" xfId="0" applyNumberFormat="1" applyFont="1" applyBorder="1" applyAlignment="1">
      <alignment vertical="top" wrapText="1"/>
    </xf>
    <xf numFmtId="0" fontId="8" fillId="0" borderId="7" xfId="0" applyFont="1" applyBorder="1" applyAlignment="1">
      <alignment vertical="top" wrapText="1"/>
    </xf>
    <xf numFmtId="0" fontId="8" fillId="0" borderId="28" xfId="0" applyFont="1" applyBorder="1" applyAlignment="1">
      <alignment vertical="top" wrapText="1"/>
    </xf>
    <xf numFmtId="9" fontId="8" fillId="0" borderId="28" xfId="15" applyFont="1" applyBorder="1" applyAlignment="1">
      <alignment vertical="top" wrapText="1"/>
    </xf>
    <xf numFmtId="167" fontId="8" fillId="0" borderId="28" xfId="16" applyNumberFormat="1" applyFont="1" applyBorder="1" applyAlignment="1">
      <alignment vertical="top" wrapText="1"/>
    </xf>
    <xf numFmtId="0" fontId="8" fillId="0" borderId="28" xfId="0" applyNumberFormat="1" applyFont="1" applyBorder="1" applyAlignment="1">
      <alignment vertical="top" wrapText="1"/>
    </xf>
    <xf numFmtId="166" fontId="8" fillId="0" borderId="16" xfId="0" applyNumberFormat="1" applyFont="1" applyBorder="1" applyAlignment="1">
      <alignment vertical="top" wrapText="1"/>
    </xf>
    <xf numFmtId="0" fontId="9" fillId="10" borderId="20" xfId="0" applyFont="1" applyFill="1" applyBorder="1" applyAlignment="1">
      <alignment horizontal="center"/>
    </xf>
    <xf numFmtId="0" fontId="9" fillId="10" borderId="21" xfId="0" applyFont="1" applyFill="1" applyBorder="1" applyAlignment="1">
      <alignment horizontal="center"/>
    </xf>
    <xf numFmtId="0" fontId="9" fillId="10" borderId="22"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4">
    <dxf>
      <fill>
        <patternFill>
          <bgColor indexed="11"/>
        </patternFill>
      </fill>
      <border/>
    </dxf>
    <dxf>
      <fill>
        <patternFill>
          <bgColor indexed="51"/>
        </patternFill>
      </fill>
      <border/>
    </dxf>
    <dxf>
      <fill>
        <patternFill>
          <bgColor indexed="10"/>
        </patternFill>
      </fill>
      <border/>
    </dxf>
    <dxf>
      <font>
        <b/>
        <i val="0"/>
        <condense val="0"/>
        <extend val="0"/>
      </font>
      <fill>
        <patternFill>
          <bgColor indexed="1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'Risk Register'!$E$3</c:f>
              <c:strCache>
                <c:ptCount val="1"/>
                <c:pt idx="0">
                  <c:v>Red</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'Risk Register'!$G$2:$J$2</c:f>
              <c:strCache/>
            </c:strRef>
          </c:cat>
          <c:val>
            <c:numRef>
              <c:f>'Risk Register'!$G$3:$J$3</c:f>
              <c:numCache/>
            </c:numRef>
          </c:val>
        </c:ser>
        <c:ser>
          <c:idx val="1"/>
          <c:order val="1"/>
          <c:tx>
            <c:strRef>
              <c:f>'Risk Register'!$E$4</c:f>
              <c:strCache>
                <c:ptCount val="1"/>
                <c:pt idx="0">
                  <c:v>Amber</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'Risk Register'!$G$2:$J$2</c:f>
              <c:strCache/>
            </c:strRef>
          </c:cat>
          <c:val>
            <c:numRef>
              <c:f>'Risk Register'!$G$4:$J$4</c:f>
              <c:numCache/>
            </c:numRef>
          </c:val>
        </c:ser>
        <c:ser>
          <c:idx val="2"/>
          <c:order val="2"/>
          <c:tx>
            <c:strRef>
              <c:f>'Risk Register'!$E$5</c:f>
              <c:strCache>
                <c:ptCount val="1"/>
                <c:pt idx="0">
                  <c:v>Green</c:v>
                </c:pt>
              </c:strCache>
            </c:strRef>
          </c:tx>
          <c:spPr>
            <a:solidFill>
              <a:srgbClr val="00B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'Risk Register'!$G$2:$J$2</c:f>
              <c:strCache/>
            </c:strRef>
          </c:cat>
          <c:val>
            <c:numRef>
              <c:f>'Risk Register'!$G$5:$J$5</c:f>
              <c:numCache/>
            </c:numRef>
          </c:val>
        </c:ser>
        <c:axId val="54005131"/>
        <c:axId val="16284132"/>
      </c:barChart>
      <c:catAx>
        <c:axId val="54005131"/>
        <c:scaling>
          <c:orientation val="minMax"/>
        </c:scaling>
        <c:axPos val="b"/>
        <c:delete val="0"/>
        <c:numFmt formatCode="General" sourceLinked="1"/>
        <c:majorTickMark val="out"/>
        <c:minorTickMark val="none"/>
        <c:tickLblPos val="nextTo"/>
        <c:crossAx val="16284132"/>
        <c:crosses val="autoZero"/>
        <c:auto val="1"/>
        <c:lblOffset val="100"/>
        <c:noMultiLvlLbl val="0"/>
      </c:catAx>
      <c:valAx>
        <c:axId val="16284132"/>
        <c:scaling>
          <c:orientation val="minMax"/>
        </c:scaling>
        <c:axPos val="l"/>
        <c:majorGridlines/>
        <c:delete val="0"/>
        <c:numFmt formatCode="&quot;£&quot;#,##0.00;\-&quot;£&quot;#,##0.00" sourceLinked="1"/>
        <c:majorTickMark val="out"/>
        <c:minorTickMark val="none"/>
        <c:tickLblPos val="nextTo"/>
        <c:crossAx val="54005131"/>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bar"/>
        <c:grouping val="clustered"/>
        <c:varyColors val="0"/>
        <c:ser>
          <c:idx val="0"/>
          <c:order val="0"/>
          <c:tx>
            <c:strRef>
              <c:f>'Risk Register'!$F$2</c:f>
              <c:strCache>
                <c:ptCount val="1"/>
                <c:pt idx="0">
                  <c:v>No. of Risks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FFFF00"/>
              </a:solidFill>
            </c:spPr>
          </c:dPt>
          <c:dPt>
            <c:idx val="2"/>
            <c:invertIfNegative val="0"/>
            <c:spPr>
              <a:solidFill>
                <a:srgbClr val="00B050"/>
              </a:solidFill>
            </c:spPr>
          </c:dPt>
          <c:dLbls>
            <c:numFmt formatCode="General" sourceLinked="1"/>
            <c:showLegendKey val="0"/>
            <c:showVal val="0"/>
            <c:showBubbleSize val="0"/>
            <c:showCatName val="0"/>
            <c:showSerName val="0"/>
            <c:showPercent val="0"/>
          </c:dLbls>
          <c:cat>
            <c:strRef>
              <c:f>'Risk Register'!$E$3:$E$5</c:f>
              <c:strCache/>
            </c:strRef>
          </c:cat>
          <c:val>
            <c:numRef>
              <c:f>'Risk Register'!$F$3:$F$5</c:f>
              <c:numCache/>
            </c:numRef>
          </c:val>
        </c:ser>
        <c:axId val="12339461"/>
        <c:axId val="43946286"/>
      </c:barChart>
      <c:catAx>
        <c:axId val="12339461"/>
        <c:scaling>
          <c:orientation val="minMax"/>
        </c:scaling>
        <c:axPos val="l"/>
        <c:delete val="0"/>
        <c:numFmt formatCode="General" sourceLinked="1"/>
        <c:majorTickMark val="out"/>
        <c:minorTickMark val="none"/>
        <c:tickLblPos val="nextTo"/>
        <c:crossAx val="43946286"/>
        <c:crosses val="autoZero"/>
        <c:auto val="1"/>
        <c:lblOffset val="100"/>
        <c:noMultiLvlLbl val="0"/>
      </c:catAx>
      <c:valAx>
        <c:axId val="43946286"/>
        <c:scaling>
          <c:orientation val="minMax"/>
        </c:scaling>
        <c:axPos val="b"/>
        <c:majorGridlines/>
        <c:delete val="0"/>
        <c:numFmt formatCode="General" sourceLinked="1"/>
        <c:majorTickMark val="out"/>
        <c:minorTickMark val="none"/>
        <c:tickLblPos val="nextTo"/>
        <c:crossAx val="12339461"/>
        <c:crosses val="autoZero"/>
        <c:crossBetween val="between"/>
        <c:dispUnits/>
        <c:majorUnit val="1"/>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9525</xdr:rowOff>
    </xdr:from>
    <xdr:to>
      <xdr:col>4</xdr:col>
      <xdr:colOff>952500</xdr:colOff>
      <xdr:row>50</xdr:row>
      <xdr:rowOff>114300</xdr:rowOff>
    </xdr:to>
    <xdr:graphicFrame macro="">
      <xdr:nvGraphicFramePr>
        <xdr:cNvPr id="3196" name="Chart 3"/>
        <xdr:cNvGraphicFramePr/>
      </xdr:nvGraphicFramePr>
      <xdr:xfrm>
        <a:off x="66675" y="6810375"/>
        <a:ext cx="3952875" cy="4105275"/>
      </xdr:xfrm>
      <a:graphic>
        <a:graphicData uri="http://schemas.openxmlformats.org/drawingml/2006/chart">
          <c:chart xmlns:c="http://schemas.openxmlformats.org/drawingml/2006/chart" r:id="rId1"/>
        </a:graphicData>
      </a:graphic>
    </xdr:graphicFrame>
    <xdr:clientData/>
  </xdr:twoCellAnchor>
  <xdr:twoCellAnchor>
    <xdr:from>
      <xdr:col>4</xdr:col>
      <xdr:colOff>1181100</xdr:colOff>
      <xdr:row>28</xdr:row>
      <xdr:rowOff>180975</xdr:rowOff>
    </xdr:from>
    <xdr:to>
      <xdr:col>11</xdr:col>
      <xdr:colOff>600075</xdr:colOff>
      <xdr:row>50</xdr:row>
      <xdr:rowOff>95250</xdr:rowOff>
    </xdr:to>
    <xdr:graphicFrame macro="">
      <xdr:nvGraphicFramePr>
        <xdr:cNvPr id="3197" name="Chart 4"/>
        <xdr:cNvGraphicFramePr/>
      </xdr:nvGraphicFramePr>
      <xdr:xfrm>
        <a:off x="4248150" y="6791325"/>
        <a:ext cx="6010275" cy="4105275"/>
      </xdr:xfrm>
      <a:graphic>
        <a:graphicData uri="http://schemas.openxmlformats.org/drawingml/2006/chart">
          <c:chart xmlns:c="http://schemas.openxmlformats.org/drawingml/2006/chart" r:id="rId2"/>
        </a:graphicData>
      </a:graphic>
    </xdr:graphicFrame>
    <xdr:clientData/>
  </xdr:twoCellAnchor>
  <xdr:twoCellAnchor editAs="oneCell">
    <xdr:from>
      <xdr:col>12</xdr:col>
      <xdr:colOff>0</xdr:colOff>
      <xdr:row>0</xdr:row>
      <xdr:rowOff>0</xdr:rowOff>
    </xdr:from>
    <xdr:to>
      <xdr:col>15</xdr:col>
      <xdr:colOff>0</xdr:colOff>
      <xdr:row>5</xdr:row>
      <xdr:rowOff>190500</xdr:rowOff>
    </xdr:to>
    <xdr:pic>
      <xdr:nvPicPr>
        <xdr:cNvPr id="2" name="Picture 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0601325" y="0"/>
          <a:ext cx="3095625" cy="11715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0"/>
  <sheetViews>
    <sheetView tabSelected="1" zoomScale="75" zoomScaleNormal="75" workbookViewId="0" topLeftCell="A1">
      <selection activeCell="F9" sqref="F9"/>
    </sheetView>
  </sheetViews>
  <sheetFormatPr defaultColWidth="9.140625" defaultRowHeight="15"/>
  <cols>
    <col min="1" max="1" width="7.140625" style="0" customWidth="1"/>
    <col min="2" max="2" width="11.421875" style="0" customWidth="1"/>
    <col min="3" max="4" width="13.7109375" style="0" customWidth="1"/>
    <col min="5" max="5" width="28.8515625" style="0" customWidth="1"/>
    <col min="6" max="6" width="17.8515625" style="0" customWidth="1"/>
    <col min="7" max="7" width="15.00390625" style="0" customWidth="1"/>
    <col min="8" max="8" width="11.00390625" style="0" customWidth="1"/>
    <col min="9" max="9" width="9.421875" style="0" hidden="1" customWidth="1"/>
    <col min="10" max="10" width="12.28125" style="0" bestFit="1" customWidth="1"/>
    <col min="11" max="11" width="13.8515625" style="4" customWidth="1"/>
    <col min="12" max="12" width="14.140625" style="0" bestFit="1" customWidth="1"/>
    <col min="13" max="13" width="18.421875" style="0" customWidth="1"/>
    <col min="14" max="14" width="12.57421875" style="0" customWidth="1"/>
    <col min="15" max="15" width="15.421875" style="0" customWidth="1"/>
    <col min="16" max="16" width="6.8515625" style="0" customWidth="1"/>
    <col min="17" max="17" width="6.8515625" style="0" hidden="1" customWidth="1"/>
    <col min="18" max="18" width="10.8515625" style="28" hidden="1" customWidth="1"/>
    <col min="19" max="20" width="7.8515625" style="28" hidden="1" customWidth="1"/>
    <col min="21" max="21" width="9.140625" style="0" hidden="1" customWidth="1"/>
    <col min="22" max="22" width="12.8515625" style="0" hidden="1" customWidth="1"/>
    <col min="23" max="23" width="12.28125" style="0" hidden="1" customWidth="1"/>
    <col min="24" max="24" width="12.00390625" style="0" hidden="1" customWidth="1"/>
    <col min="25" max="25" width="11.28125" style="0" customWidth="1"/>
  </cols>
  <sheetData>
    <row r="1" spans="4:11" ht="13.5" customHeight="1" thickBot="1">
      <c r="D1" s="42"/>
      <c r="E1" s="42"/>
      <c r="F1" s="42"/>
      <c r="G1" s="42"/>
      <c r="H1" s="2"/>
      <c r="I1" s="2"/>
      <c r="J1" s="2"/>
      <c r="K1" s="3"/>
    </row>
    <row r="2" spans="1:20" ht="15.75">
      <c r="A2" s="49" t="s">
        <v>4</v>
      </c>
      <c r="B2" s="50"/>
      <c r="C2" s="50" t="s">
        <v>43</v>
      </c>
      <c r="D2" s="51"/>
      <c r="E2" s="52"/>
      <c r="F2" s="53" t="s">
        <v>44</v>
      </c>
      <c r="G2" s="54" t="s">
        <v>3</v>
      </c>
      <c r="H2" s="55"/>
      <c r="I2" s="55"/>
      <c r="J2" s="55"/>
      <c r="K2" s="56"/>
      <c r="L2" s="57"/>
      <c r="M2" s="57"/>
      <c r="N2" s="57"/>
      <c r="O2" s="57"/>
      <c r="Q2" s="28"/>
      <c r="T2"/>
    </row>
    <row r="3" spans="1:20" ht="15.75">
      <c r="A3" s="58" t="s">
        <v>16</v>
      </c>
      <c r="B3" s="59"/>
      <c r="C3" s="59" t="s">
        <v>43</v>
      </c>
      <c r="D3" s="60"/>
      <c r="E3" s="61" t="s">
        <v>5</v>
      </c>
      <c r="F3" s="62">
        <f>COUNTIF(U9:U142,"red|Open")</f>
        <v>1</v>
      </c>
      <c r="G3" s="63">
        <f>SUMIF(U9:U42,"red|Open",X9:X42)</f>
        <v>4800</v>
      </c>
      <c r="H3" s="64"/>
      <c r="I3" s="64"/>
      <c r="J3" s="64"/>
      <c r="K3" s="65"/>
      <c r="L3" s="57"/>
      <c r="M3" s="57"/>
      <c r="N3" s="57"/>
      <c r="O3" s="57"/>
      <c r="Q3" s="28"/>
      <c r="T3"/>
    </row>
    <row r="4" spans="1:20" ht="15.75">
      <c r="A4" s="58" t="s">
        <v>6</v>
      </c>
      <c r="B4" s="59"/>
      <c r="C4" s="59" t="s">
        <v>43</v>
      </c>
      <c r="D4" s="60"/>
      <c r="E4" s="66" t="s">
        <v>7</v>
      </c>
      <c r="F4" s="62">
        <f>COUNTIF(V9:V142,"amber|Open")</f>
        <v>1</v>
      </c>
      <c r="G4" s="63">
        <f>SUMIF(V9:V42,"amber|Open",X9:X42)</f>
        <v>3960</v>
      </c>
      <c r="H4" s="64"/>
      <c r="I4" s="64"/>
      <c r="J4" s="64"/>
      <c r="K4" s="65"/>
      <c r="L4" s="57"/>
      <c r="M4" s="57"/>
      <c r="N4" s="57"/>
      <c r="O4" s="57"/>
      <c r="Q4" s="28"/>
      <c r="T4"/>
    </row>
    <row r="5" spans="1:20" ht="16.5" thickBot="1">
      <c r="A5" s="67" t="s">
        <v>8</v>
      </c>
      <c r="B5" s="68"/>
      <c r="C5" s="68" t="s">
        <v>43</v>
      </c>
      <c r="D5" s="69"/>
      <c r="E5" s="70" t="s">
        <v>9</v>
      </c>
      <c r="F5" s="71">
        <f>COUNTIF(W9:W142,"green|Open")</f>
        <v>2</v>
      </c>
      <c r="G5" s="72">
        <f>SUMIF(W9:W42,"green|Open",X9:X42)</f>
        <v>1824</v>
      </c>
      <c r="H5" s="73"/>
      <c r="I5" s="73"/>
      <c r="J5" s="73"/>
      <c r="K5" s="74"/>
      <c r="L5" s="57"/>
      <c r="M5" s="57"/>
      <c r="N5" s="57"/>
      <c r="O5" s="57"/>
      <c r="Q5" s="28"/>
      <c r="T5"/>
    </row>
    <row r="6" spans="1:15" ht="16.5" thickBot="1">
      <c r="A6" s="57"/>
      <c r="B6" s="57"/>
      <c r="C6" s="57"/>
      <c r="D6" s="57"/>
      <c r="E6" s="57"/>
      <c r="F6" s="57"/>
      <c r="G6" s="57"/>
      <c r="H6" s="57"/>
      <c r="I6" s="57"/>
      <c r="J6" s="57"/>
      <c r="K6" s="75"/>
      <c r="L6" s="57"/>
      <c r="M6" s="57"/>
      <c r="N6" s="57"/>
      <c r="O6" s="57"/>
    </row>
    <row r="7" spans="1:15" ht="16.5" thickBot="1">
      <c r="A7" s="94" t="s">
        <v>46</v>
      </c>
      <c r="B7" s="95"/>
      <c r="C7" s="95"/>
      <c r="D7" s="95"/>
      <c r="E7" s="95"/>
      <c r="F7" s="95"/>
      <c r="G7" s="95"/>
      <c r="H7" s="95"/>
      <c r="I7" s="95"/>
      <c r="J7" s="95"/>
      <c r="K7" s="95"/>
      <c r="L7" s="95"/>
      <c r="M7" s="95"/>
      <c r="N7" s="95"/>
      <c r="O7" s="96"/>
    </row>
    <row r="8" spans="1:20" s="1" customFormat="1" ht="47.25">
      <c r="A8" s="76" t="s">
        <v>18</v>
      </c>
      <c r="B8" s="77" t="s">
        <v>0</v>
      </c>
      <c r="C8" s="78" t="s">
        <v>19</v>
      </c>
      <c r="D8" s="78" t="s">
        <v>20</v>
      </c>
      <c r="E8" s="77" t="s">
        <v>21</v>
      </c>
      <c r="F8" s="77" t="s">
        <v>39</v>
      </c>
      <c r="G8" s="78" t="s">
        <v>67</v>
      </c>
      <c r="H8" s="78" t="s">
        <v>66</v>
      </c>
      <c r="I8" s="78" t="s">
        <v>25</v>
      </c>
      <c r="J8" s="78" t="s">
        <v>24</v>
      </c>
      <c r="K8" s="78" t="s">
        <v>26</v>
      </c>
      <c r="L8" s="78" t="s">
        <v>37</v>
      </c>
      <c r="M8" s="78" t="s">
        <v>68</v>
      </c>
      <c r="N8" s="78" t="s">
        <v>40</v>
      </c>
      <c r="O8" s="79" t="s">
        <v>38</v>
      </c>
      <c r="P8"/>
      <c r="Q8"/>
      <c r="R8" s="29" t="s">
        <v>22</v>
      </c>
      <c r="S8" s="29" t="s">
        <v>23</v>
      </c>
      <c r="T8" s="29" t="s">
        <v>63</v>
      </c>
    </row>
    <row r="9" spans="1:24" s="5" customFormat="1" ht="29.25" customHeight="1">
      <c r="A9" s="80">
        <v>1</v>
      </c>
      <c r="B9" s="81"/>
      <c r="C9" s="81"/>
      <c r="D9" s="81"/>
      <c r="E9" s="82" t="s">
        <v>17</v>
      </c>
      <c r="F9" s="82"/>
      <c r="G9" s="83">
        <v>0.4</v>
      </c>
      <c r="H9" s="84">
        <v>4500</v>
      </c>
      <c r="I9" s="81">
        <f>(G9*H9)</f>
        <v>1800</v>
      </c>
      <c r="J9" s="84">
        <f>H9*G9</f>
        <v>1800</v>
      </c>
      <c r="K9" s="81" t="s">
        <v>51</v>
      </c>
      <c r="L9" s="81" t="s">
        <v>11</v>
      </c>
      <c r="M9" s="81" t="s">
        <v>12</v>
      </c>
      <c r="N9" s="81"/>
      <c r="O9" s="85" t="s">
        <v>10</v>
      </c>
      <c r="P9" s="26"/>
      <c r="Q9" s="26"/>
      <c r="R9" s="30">
        <f>IF(G9&lt;0.26,1,IF(G9&lt;0.49,2,IF(G9&lt;0.76,3,4)))</f>
        <v>2</v>
      </c>
      <c r="S9" s="30">
        <f>IF(H9&lt;1001,1,IF(H9&lt;2501,2,IF(H9&lt;5001,3,4)))</f>
        <v>3</v>
      </c>
      <c r="T9" s="30">
        <f>S9*R9</f>
        <v>6</v>
      </c>
      <c r="U9" s="5" t="str">
        <f aca="true" t="shared" si="0" ref="U9:U25">IF(T9=16,"red|"&amp;O9,"notred")</f>
        <v>notred</v>
      </c>
      <c r="V9" s="5" t="str">
        <f aca="true" t="shared" si="1" ref="V9:V25">IF(T9=12,"amber|"&amp;O9,"notamber")</f>
        <v>notamber</v>
      </c>
      <c r="W9" s="5" t="str">
        <f aca="true" t="shared" si="2" ref="W9:W25">IF(AND(T9&lt;12,T9&gt;0),"green|"&amp;O9,"notgreen")</f>
        <v>green|Open</v>
      </c>
      <c r="X9" s="6">
        <f>J9</f>
        <v>1800</v>
      </c>
    </row>
    <row r="10" spans="1:24" s="5" customFormat="1" ht="63">
      <c r="A10" s="80">
        <v>2</v>
      </c>
      <c r="B10" s="81"/>
      <c r="C10" s="81"/>
      <c r="D10" s="81"/>
      <c r="E10" s="86" t="s">
        <v>2</v>
      </c>
      <c r="F10" s="86"/>
      <c r="G10" s="83">
        <v>0.8</v>
      </c>
      <c r="H10" s="84">
        <v>6000</v>
      </c>
      <c r="I10" s="87"/>
      <c r="J10" s="84">
        <f>H10*G10</f>
        <v>4800</v>
      </c>
      <c r="K10" s="81" t="s">
        <v>47</v>
      </c>
      <c r="L10" s="81" t="s">
        <v>27</v>
      </c>
      <c r="M10" s="81"/>
      <c r="N10" s="81"/>
      <c r="O10" s="85" t="s">
        <v>10</v>
      </c>
      <c r="P10" s="26"/>
      <c r="Q10" s="26"/>
      <c r="R10" s="30">
        <f>IF(G10&lt;0.26,1,IF(G10&lt;0.49,2,IF(G10&lt;0.76,3,4)))</f>
        <v>4</v>
      </c>
      <c r="S10" s="30">
        <f>IF(H10&lt;1001,1,IF(H10&lt;2501,2,IF(H10&lt;5001,3,4)))</f>
        <v>4</v>
      </c>
      <c r="T10" s="30">
        <f>S10*R10</f>
        <v>16</v>
      </c>
      <c r="U10" s="5" t="str">
        <f t="shared" si="0"/>
        <v>red|Open</v>
      </c>
      <c r="V10" s="5" t="str">
        <f t="shared" si="1"/>
        <v>notamber</v>
      </c>
      <c r="W10" s="5" t="str">
        <f t="shared" si="2"/>
        <v>notgreen</v>
      </c>
      <c r="X10" s="6">
        <f aca="true" t="shared" si="3" ref="X10:X25">J10</f>
        <v>4800</v>
      </c>
    </row>
    <row r="11" spans="1:24" s="5" customFormat="1" ht="15" customHeight="1">
      <c r="A11" s="80">
        <v>3</v>
      </c>
      <c r="B11" s="81"/>
      <c r="C11" s="81"/>
      <c r="D11" s="81"/>
      <c r="E11" s="82" t="s">
        <v>64</v>
      </c>
      <c r="F11" s="82"/>
      <c r="G11" s="83">
        <v>0.12</v>
      </c>
      <c r="H11" s="84">
        <v>200</v>
      </c>
      <c r="I11" s="87"/>
      <c r="J11" s="84">
        <f aca="true" t="shared" si="4" ref="J11:J25">H11*G11</f>
        <v>24</v>
      </c>
      <c r="K11" s="81" t="s">
        <v>51</v>
      </c>
      <c r="L11" s="81" t="s">
        <v>28</v>
      </c>
      <c r="M11" s="81"/>
      <c r="N11" s="81"/>
      <c r="O11" s="85" t="s">
        <v>10</v>
      </c>
      <c r="P11" s="26"/>
      <c r="Q11" s="26"/>
      <c r="R11" s="30">
        <f>IF(G11&lt;0.26,1,IF(G11&lt;0.49,2,IF(G11&lt;0.76,3,4)))</f>
        <v>1</v>
      </c>
      <c r="S11" s="30">
        <f>IF(H11&lt;1001,1,IF(H11&lt;2501,2,IF(H11&lt;5001,3,4)))</f>
        <v>1</v>
      </c>
      <c r="T11" s="30">
        <f>S11*R11</f>
        <v>1</v>
      </c>
      <c r="U11" s="5" t="str">
        <f t="shared" si="0"/>
        <v>notred</v>
      </c>
      <c r="V11" s="5" t="str">
        <f t="shared" si="1"/>
        <v>notamber</v>
      </c>
      <c r="W11" s="5" t="str">
        <f t="shared" si="2"/>
        <v>green|Open</v>
      </c>
      <c r="X11" s="6">
        <f t="shared" si="3"/>
        <v>24</v>
      </c>
    </row>
    <row r="12" spans="1:24" s="5" customFormat="1" ht="15" customHeight="1">
      <c r="A12" s="80">
        <v>4</v>
      </c>
      <c r="B12" s="81"/>
      <c r="C12" s="81"/>
      <c r="D12" s="81"/>
      <c r="E12" s="81" t="s">
        <v>65</v>
      </c>
      <c r="F12" s="81"/>
      <c r="G12" s="83">
        <v>0.66</v>
      </c>
      <c r="H12" s="84">
        <v>6000</v>
      </c>
      <c r="I12" s="87"/>
      <c r="J12" s="84">
        <f t="shared" si="4"/>
        <v>3960</v>
      </c>
      <c r="K12" s="81" t="s">
        <v>47</v>
      </c>
      <c r="L12" s="81" t="s">
        <v>27</v>
      </c>
      <c r="M12" s="81"/>
      <c r="N12" s="81"/>
      <c r="O12" s="85" t="s">
        <v>10</v>
      </c>
      <c r="P12" s="26"/>
      <c r="Q12" s="26"/>
      <c r="R12" s="30">
        <f>IF(G12&lt;0.26,1,IF(G12&lt;0.49,2,IF(G12&lt;0.76,3,4)))</f>
        <v>3</v>
      </c>
      <c r="S12" s="30">
        <f>IF(H12&lt;1001,1,IF(H12&lt;2501,2,IF(H12&lt;5001,3,4)))</f>
        <v>4</v>
      </c>
      <c r="T12" s="30">
        <f>S12*R12</f>
        <v>12</v>
      </c>
      <c r="U12" s="5" t="str">
        <f t="shared" si="0"/>
        <v>notred</v>
      </c>
      <c r="V12" s="5" t="str">
        <f t="shared" si="1"/>
        <v>amber|Open</v>
      </c>
      <c r="W12" s="5" t="str">
        <f t="shared" si="2"/>
        <v>notgreen</v>
      </c>
      <c r="X12" s="6">
        <f t="shared" si="3"/>
        <v>3960</v>
      </c>
    </row>
    <row r="13" spans="1:24" s="5" customFormat="1" ht="15" customHeight="1">
      <c r="A13" s="80"/>
      <c r="B13" s="81"/>
      <c r="C13" s="81"/>
      <c r="D13" s="81"/>
      <c r="E13" s="81"/>
      <c r="F13" s="81"/>
      <c r="G13" s="83"/>
      <c r="H13" s="84"/>
      <c r="I13" s="87">
        <f aca="true" t="shared" si="5" ref="I13:I25">(G13*H13)</f>
        <v>0</v>
      </c>
      <c r="J13" s="84">
        <f t="shared" si="4"/>
        <v>0</v>
      </c>
      <c r="K13" s="81"/>
      <c r="L13" s="81"/>
      <c r="M13" s="81"/>
      <c r="N13" s="81"/>
      <c r="O13" s="85"/>
      <c r="P13" s="26"/>
      <c r="Q13" s="26"/>
      <c r="R13" s="30">
        <f aca="true" t="shared" si="6" ref="R13:R25">IF(G13&lt;0.26,1,IF(G13&lt;0.49,2,IF(G13&lt;0.76,3,4)))</f>
        <v>1</v>
      </c>
      <c r="S13" s="30">
        <f aca="true" t="shared" si="7" ref="S13:S25">IF(H13&lt;1001,1,IF(H13&lt;2501,2,IF(H13&lt;5001,3,4)))</f>
        <v>1</v>
      </c>
      <c r="T13" s="30">
        <f aca="true" t="shared" si="8" ref="T13:T25">S13*R13</f>
        <v>1</v>
      </c>
      <c r="U13" s="5" t="str">
        <f t="shared" si="0"/>
        <v>notred</v>
      </c>
      <c r="V13" s="5" t="str">
        <f t="shared" si="1"/>
        <v>notamber</v>
      </c>
      <c r="W13" s="5" t="str">
        <f t="shared" si="2"/>
        <v>green|</v>
      </c>
      <c r="X13" s="6">
        <f t="shared" si="3"/>
        <v>0</v>
      </c>
    </row>
    <row r="14" spans="1:24" s="5" customFormat="1" ht="15" customHeight="1">
      <c r="A14" s="80"/>
      <c r="B14" s="81"/>
      <c r="C14" s="81"/>
      <c r="D14" s="81"/>
      <c r="E14" s="81"/>
      <c r="F14" s="81"/>
      <c r="G14" s="83"/>
      <c r="H14" s="84"/>
      <c r="I14" s="87">
        <f t="shared" si="5"/>
        <v>0</v>
      </c>
      <c r="J14" s="84">
        <f t="shared" si="4"/>
        <v>0</v>
      </c>
      <c r="K14" s="81"/>
      <c r="L14" s="81"/>
      <c r="M14" s="81"/>
      <c r="N14" s="81"/>
      <c r="O14" s="85"/>
      <c r="P14" s="26"/>
      <c r="Q14" s="26"/>
      <c r="R14" s="30">
        <f t="shared" si="6"/>
        <v>1</v>
      </c>
      <c r="S14" s="30">
        <f t="shared" si="7"/>
        <v>1</v>
      </c>
      <c r="T14" s="30">
        <f t="shared" si="8"/>
        <v>1</v>
      </c>
      <c r="U14" s="5" t="str">
        <f t="shared" si="0"/>
        <v>notred</v>
      </c>
      <c r="V14" s="5" t="str">
        <f t="shared" si="1"/>
        <v>notamber</v>
      </c>
      <c r="W14" s="5" t="str">
        <f t="shared" si="2"/>
        <v>green|</v>
      </c>
      <c r="X14" s="6">
        <f t="shared" si="3"/>
        <v>0</v>
      </c>
    </row>
    <row r="15" spans="1:24" s="5" customFormat="1" ht="15" customHeight="1">
      <c r="A15" s="80"/>
      <c r="B15" s="81"/>
      <c r="C15" s="81"/>
      <c r="D15" s="81"/>
      <c r="E15" s="81"/>
      <c r="F15" s="81"/>
      <c r="G15" s="83"/>
      <c r="H15" s="84"/>
      <c r="I15" s="87">
        <f t="shared" si="5"/>
        <v>0</v>
      </c>
      <c r="J15" s="84">
        <f t="shared" si="4"/>
        <v>0</v>
      </c>
      <c r="K15" s="81"/>
      <c r="L15" s="81"/>
      <c r="M15" s="81"/>
      <c r="N15" s="81"/>
      <c r="O15" s="85"/>
      <c r="P15" s="26"/>
      <c r="Q15" s="26"/>
      <c r="R15" s="30">
        <f t="shared" si="6"/>
        <v>1</v>
      </c>
      <c r="S15" s="30">
        <f t="shared" si="7"/>
        <v>1</v>
      </c>
      <c r="T15" s="30">
        <f t="shared" si="8"/>
        <v>1</v>
      </c>
      <c r="U15" s="5" t="str">
        <f t="shared" si="0"/>
        <v>notred</v>
      </c>
      <c r="V15" s="5" t="str">
        <f t="shared" si="1"/>
        <v>notamber</v>
      </c>
      <c r="W15" s="5" t="str">
        <f t="shared" si="2"/>
        <v>green|</v>
      </c>
      <c r="X15" s="6">
        <f t="shared" si="3"/>
        <v>0</v>
      </c>
    </row>
    <row r="16" spans="1:24" s="5" customFormat="1" ht="15" customHeight="1">
      <c r="A16" s="80"/>
      <c r="B16" s="81"/>
      <c r="C16" s="81"/>
      <c r="D16" s="81"/>
      <c r="E16" s="81"/>
      <c r="F16" s="81"/>
      <c r="G16" s="83"/>
      <c r="H16" s="84"/>
      <c r="I16" s="87">
        <f t="shared" si="5"/>
        <v>0</v>
      </c>
      <c r="J16" s="84">
        <f t="shared" si="4"/>
        <v>0</v>
      </c>
      <c r="K16" s="81"/>
      <c r="L16" s="81"/>
      <c r="M16" s="81"/>
      <c r="N16" s="81"/>
      <c r="O16" s="85"/>
      <c r="P16" s="26"/>
      <c r="Q16" s="26"/>
      <c r="R16" s="30">
        <f t="shared" si="6"/>
        <v>1</v>
      </c>
      <c r="S16" s="30">
        <f t="shared" si="7"/>
        <v>1</v>
      </c>
      <c r="T16" s="30">
        <f t="shared" si="8"/>
        <v>1</v>
      </c>
      <c r="U16" s="5" t="str">
        <f t="shared" si="0"/>
        <v>notred</v>
      </c>
      <c r="V16" s="5" t="str">
        <f t="shared" si="1"/>
        <v>notamber</v>
      </c>
      <c r="W16" s="5" t="str">
        <f t="shared" si="2"/>
        <v>green|</v>
      </c>
      <c r="X16" s="6">
        <f t="shared" si="3"/>
        <v>0</v>
      </c>
    </row>
    <row r="17" spans="1:24" s="5" customFormat="1" ht="15" customHeight="1">
      <c r="A17" s="80"/>
      <c r="B17" s="81"/>
      <c r="C17" s="81"/>
      <c r="D17" s="81"/>
      <c r="E17" s="81"/>
      <c r="F17" s="81"/>
      <c r="G17" s="83"/>
      <c r="H17" s="84"/>
      <c r="I17" s="87">
        <f t="shared" si="5"/>
        <v>0</v>
      </c>
      <c r="J17" s="84">
        <f t="shared" si="4"/>
        <v>0</v>
      </c>
      <c r="K17" s="81"/>
      <c r="L17" s="81"/>
      <c r="M17" s="81"/>
      <c r="N17" s="81"/>
      <c r="O17" s="85"/>
      <c r="P17" s="26"/>
      <c r="Q17" s="26"/>
      <c r="R17" s="30">
        <f t="shared" si="6"/>
        <v>1</v>
      </c>
      <c r="S17" s="30">
        <f t="shared" si="7"/>
        <v>1</v>
      </c>
      <c r="T17" s="30">
        <f t="shared" si="8"/>
        <v>1</v>
      </c>
      <c r="U17" s="5" t="str">
        <f t="shared" si="0"/>
        <v>notred</v>
      </c>
      <c r="V17" s="5" t="str">
        <f t="shared" si="1"/>
        <v>notamber</v>
      </c>
      <c r="W17" s="5" t="str">
        <f t="shared" si="2"/>
        <v>green|</v>
      </c>
      <c r="X17" s="6">
        <f t="shared" si="3"/>
        <v>0</v>
      </c>
    </row>
    <row r="18" spans="1:24" s="5" customFormat="1" ht="15" customHeight="1">
      <c r="A18" s="80"/>
      <c r="B18" s="81"/>
      <c r="C18" s="81"/>
      <c r="D18" s="81"/>
      <c r="E18" s="81"/>
      <c r="F18" s="81"/>
      <c r="G18" s="83"/>
      <c r="H18" s="84"/>
      <c r="I18" s="87">
        <f t="shared" si="5"/>
        <v>0</v>
      </c>
      <c r="J18" s="84">
        <f t="shared" si="4"/>
        <v>0</v>
      </c>
      <c r="K18" s="81"/>
      <c r="L18" s="81"/>
      <c r="M18" s="81"/>
      <c r="N18" s="81"/>
      <c r="O18" s="85"/>
      <c r="P18" s="26"/>
      <c r="Q18" s="26"/>
      <c r="R18" s="30">
        <f t="shared" si="6"/>
        <v>1</v>
      </c>
      <c r="S18" s="30">
        <f t="shared" si="7"/>
        <v>1</v>
      </c>
      <c r="T18" s="30">
        <f t="shared" si="8"/>
        <v>1</v>
      </c>
      <c r="U18" s="5" t="str">
        <f t="shared" si="0"/>
        <v>notred</v>
      </c>
      <c r="V18" s="5" t="str">
        <f t="shared" si="1"/>
        <v>notamber</v>
      </c>
      <c r="W18" s="5" t="str">
        <f t="shared" si="2"/>
        <v>green|</v>
      </c>
      <c r="X18" s="6">
        <f t="shared" si="3"/>
        <v>0</v>
      </c>
    </row>
    <row r="19" spans="1:24" s="5" customFormat="1" ht="15" customHeight="1">
      <c r="A19" s="80"/>
      <c r="B19" s="81"/>
      <c r="C19" s="81"/>
      <c r="D19" s="81"/>
      <c r="E19" s="81"/>
      <c r="F19" s="81"/>
      <c r="G19" s="83"/>
      <c r="H19" s="84"/>
      <c r="I19" s="87">
        <f t="shared" si="5"/>
        <v>0</v>
      </c>
      <c r="J19" s="84">
        <f t="shared" si="4"/>
        <v>0</v>
      </c>
      <c r="K19" s="81"/>
      <c r="L19" s="81"/>
      <c r="M19" s="81"/>
      <c r="N19" s="81"/>
      <c r="O19" s="85"/>
      <c r="P19" s="26"/>
      <c r="Q19" s="26"/>
      <c r="R19" s="30">
        <f t="shared" si="6"/>
        <v>1</v>
      </c>
      <c r="S19" s="30">
        <f t="shared" si="7"/>
        <v>1</v>
      </c>
      <c r="T19" s="30">
        <f t="shared" si="8"/>
        <v>1</v>
      </c>
      <c r="U19" s="5" t="str">
        <f t="shared" si="0"/>
        <v>notred</v>
      </c>
      <c r="V19" s="5" t="str">
        <f t="shared" si="1"/>
        <v>notamber</v>
      </c>
      <c r="W19" s="5" t="str">
        <f t="shared" si="2"/>
        <v>green|</v>
      </c>
      <c r="X19" s="6">
        <f t="shared" si="3"/>
        <v>0</v>
      </c>
    </row>
    <row r="20" spans="1:24" s="5" customFormat="1" ht="15" customHeight="1">
      <c r="A20" s="80"/>
      <c r="B20" s="81"/>
      <c r="C20" s="81"/>
      <c r="D20" s="81"/>
      <c r="E20" s="81"/>
      <c r="F20" s="81"/>
      <c r="G20" s="83"/>
      <c r="H20" s="84"/>
      <c r="I20" s="87">
        <f t="shared" si="5"/>
        <v>0</v>
      </c>
      <c r="J20" s="84">
        <f t="shared" si="4"/>
        <v>0</v>
      </c>
      <c r="K20" s="81"/>
      <c r="L20" s="81"/>
      <c r="M20" s="81"/>
      <c r="N20" s="81"/>
      <c r="O20" s="85"/>
      <c r="P20" s="26"/>
      <c r="Q20" s="26"/>
      <c r="R20" s="30">
        <f t="shared" si="6"/>
        <v>1</v>
      </c>
      <c r="S20" s="30">
        <f t="shared" si="7"/>
        <v>1</v>
      </c>
      <c r="T20" s="30">
        <f t="shared" si="8"/>
        <v>1</v>
      </c>
      <c r="U20" s="5" t="str">
        <f t="shared" si="0"/>
        <v>notred</v>
      </c>
      <c r="V20" s="5" t="str">
        <f t="shared" si="1"/>
        <v>notamber</v>
      </c>
      <c r="W20" s="5" t="str">
        <f t="shared" si="2"/>
        <v>green|</v>
      </c>
      <c r="X20" s="6">
        <f t="shared" si="3"/>
        <v>0</v>
      </c>
    </row>
    <row r="21" spans="1:24" s="5" customFormat="1" ht="15" customHeight="1">
      <c r="A21" s="80"/>
      <c r="B21" s="81"/>
      <c r="C21" s="81"/>
      <c r="D21" s="81"/>
      <c r="E21" s="81"/>
      <c r="F21" s="81"/>
      <c r="G21" s="83"/>
      <c r="H21" s="84"/>
      <c r="I21" s="87">
        <f t="shared" si="5"/>
        <v>0</v>
      </c>
      <c r="J21" s="84">
        <f t="shared" si="4"/>
        <v>0</v>
      </c>
      <c r="K21" s="81"/>
      <c r="L21" s="81"/>
      <c r="M21" s="81"/>
      <c r="N21" s="81"/>
      <c r="O21" s="85"/>
      <c r="P21" s="26"/>
      <c r="Q21" s="26"/>
      <c r="R21" s="30">
        <f t="shared" si="6"/>
        <v>1</v>
      </c>
      <c r="S21" s="30">
        <f t="shared" si="7"/>
        <v>1</v>
      </c>
      <c r="T21" s="30">
        <f t="shared" si="8"/>
        <v>1</v>
      </c>
      <c r="U21" s="5" t="str">
        <f t="shared" si="0"/>
        <v>notred</v>
      </c>
      <c r="V21" s="5" t="str">
        <f t="shared" si="1"/>
        <v>notamber</v>
      </c>
      <c r="W21" s="5" t="str">
        <f t="shared" si="2"/>
        <v>green|</v>
      </c>
      <c r="X21" s="6">
        <f t="shared" si="3"/>
        <v>0</v>
      </c>
    </row>
    <row r="22" spans="1:24" s="5" customFormat="1" ht="15" customHeight="1">
      <c r="A22" s="80"/>
      <c r="B22" s="81"/>
      <c r="C22" s="81"/>
      <c r="D22" s="81"/>
      <c r="E22" s="81"/>
      <c r="F22" s="81"/>
      <c r="G22" s="83"/>
      <c r="H22" s="84"/>
      <c r="I22" s="87">
        <f t="shared" si="5"/>
        <v>0</v>
      </c>
      <c r="J22" s="84">
        <f t="shared" si="4"/>
        <v>0</v>
      </c>
      <c r="K22" s="81"/>
      <c r="L22" s="81"/>
      <c r="M22" s="81"/>
      <c r="N22" s="81"/>
      <c r="O22" s="85"/>
      <c r="P22" s="26"/>
      <c r="Q22" s="26"/>
      <c r="R22" s="30">
        <f t="shared" si="6"/>
        <v>1</v>
      </c>
      <c r="S22" s="30">
        <f t="shared" si="7"/>
        <v>1</v>
      </c>
      <c r="T22" s="30">
        <f t="shared" si="8"/>
        <v>1</v>
      </c>
      <c r="U22" s="5" t="str">
        <f t="shared" si="0"/>
        <v>notred</v>
      </c>
      <c r="V22" s="5" t="str">
        <f t="shared" si="1"/>
        <v>notamber</v>
      </c>
      <c r="W22" s="5" t="str">
        <f t="shared" si="2"/>
        <v>green|</v>
      </c>
      <c r="X22" s="6">
        <f t="shared" si="3"/>
        <v>0</v>
      </c>
    </row>
    <row r="23" spans="1:24" s="5" customFormat="1" ht="15" customHeight="1">
      <c r="A23" s="80"/>
      <c r="B23" s="81"/>
      <c r="C23" s="81"/>
      <c r="D23" s="81"/>
      <c r="E23" s="81"/>
      <c r="F23" s="81"/>
      <c r="G23" s="83"/>
      <c r="H23" s="84"/>
      <c r="I23" s="87">
        <f t="shared" si="5"/>
        <v>0</v>
      </c>
      <c r="J23" s="84">
        <f t="shared" si="4"/>
        <v>0</v>
      </c>
      <c r="K23" s="81"/>
      <c r="L23" s="81"/>
      <c r="M23" s="81"/>
      <c r="N23" s="81"/>
      <c r="O23" s="85"/>
      <c r="P23" s="26"/>
      <c r="Q23" s="26"/>
      <c r="R23" s="30">
        <f t="shared" si="6"/>
        <v>1</v>
      </c>
      <c r="S23" s="30">
        <f t="shared" si="7"/>
        <v>1</v>
      </c>
      <c r="T23" s="30">
        <f t="shared" si="8"/>
        <v>1</v>
      </c>
      <c r="U23" s="5" t="str">
        <f t="shared" si="0"/>
        <v>notred</v>
      </c>
      <c r="V23" s="5" t="str">
        <f t="shared" si="1"/>
        <v>notamber</v>
      </c>
      <c r="W23" s="5" t="str">
        <f t="shared" si="2"/>
        <v>green|</v>
      </c>
      <c r="X23" s="6">
        <f t="shared" si="3"/>
        <v>0</v>
      </c>
    </row>
    <row r="24" spans="1:24" s="5" customFormat="1" ht="15" customHeight="1">
      <c r="A24" s="80"/>
      <c r="B24" s="81"/>
      <c r="C24" s="81"/>
      <c r="D24" s="81"/>
      <c r="E24" s="81"/>
      <c r="F24" s="81"/>
      <c r="G24" s="83"/>
      <c r="H24" s="84"/>
      <c r="I24" s="87">
        <f t="shared" si="5"/>
        <v>0</v>
      </c>
      <c r="J24" s="84">
        <f t="shared" si="4"/>
        <v>0</v>
      </c>
      <c r="K24" s="81"/>
      <c r="L24" s="81"/>
      <c r="M24" s="81"/>
      <c r="N24" s="81"/>
      <c r="O24" s="85"/>
      <c r="P24" s="26"/>
      <c r="Q24" s="26"/>
      <c r="R24" s="30">
        <f t="shared" si="6"/>
        <v>1</v>
      </c>
      <c r="S24" s="30">
        <f t="shared" si="7"/>
        <v>1</v>
      </c>
      <c r="T24" s="30">
        <f t="shared" si="8"/>
        <v>1</v>
      </c>
      <c r="U24" s="5" t="str">
        <f t="shared" si="0"/>
        <v>notred</v>
      </c>
      <c r="V24" s="5" t="str">
        <f t="shared" si="1"/>
        <v>notamber</v>
      </c>
      <c r="W24" s="5" t="str">
        <f t="shared" si="2"/>
        <v>green|</v>
      </c>
      <c r="X24" s="6">
        <f t="shared" si="3"/>
        <v>0</v>
      </c>
    </row>
    <row r="25" spans="1:24" s="5" customFormat="1" ht="15" customHeight="1" thickBot="1">
      <c r="A25" s="88"/>
      <c r="B25" s="89"/>
      <c r="C25" s="89"/>
      <c r="D25" s="89"/>
      <c r="E25" s="89"/>
      <c r="F25" s="89"/>
      <c r="G25" s="90"/>
      <c r="H25" s="91"/>
      <c r="I25" s="92">
        <f t="shared" si="5"/>
        <v>0</v>
      </c>
      <c r="J25" s="91">
        <f t="shared" si="4"/>
        <v>0</v>
      </c>
      <c r="K25" s="89"/>
      <c r="L25" s="89"/>
      <c r="M25" s="89"/>
      <c r="N25" s="89"/>
      <c r="O25" s="93"/>
      <c r="P25" s="26"/>
      <c r="Q25" s="26"/>
      <c r="R25" s="30">
        <f t="shared" si="6"/>
        <v>1</v>
      </c>
      <c r="S25" s="30">
        <f t="shared" si="7"/>
        <v>1</v>
      </c>
      <c r="T25" s="30">
        <f t="shared" si="8"/>
        <v>1</v>
      </c>
      <c r="U25" s="5" t="str">
        <f t="shared" si="0"/>
        <v>notred</v>
      </c>
      <c r="V25" s="5" t="str">
        <f t="shared" si="1"/>
        <v>notamber</v>
      </c>
      <c r="W25" s="5" t="str">
        <f t="shared" si="2"/>
        <v>green|</v>
      </c>
      <c r="X25" s="6">
        <f t="shared" si="3"/>
        <v>0</v>
      </c>
    </row>
    <row r="26" spans="1:20" s="9" customFormat="1" ht="15.75" customHeight="1" thickBot="1">
      <c r="A26" s="43" t="s">
        <v>42</v>
      </c>
      <c r="B26" s="44"/>
      <c r="C26" s="44"/>
      <c r="D26" s="44"/>
      <c r="E26" s="44"/>
      <c r="F26" s="44"/>
      <c r="G26" s="44"/>
      <c r="H26" s="44"/>
      <c r="I26" s="44"/>
      <c r="J26" s="44"/>
      <c r="K26" s="44"/>
      <c r="L26" s="44"/>
      <c r="M26" s="44"/>
      <c r="N26" s="44"/>
      <c r="O26" s="45"/>
      <c r="P26" s="34"/>
      <c r="Q26" s="27"/>
      <c r="R26" s="32"/>
      <c r="S26" s="33"/>
      <c r="T26" s="33"/>
    </row>
    <row r="27" spans="11:20" s="5" customFormat="1" ht="15">
      <c r="K27" s="7"/>
      <c r="R27" s="31"/>
      <c r="S27" s="31"/>
      <c r="T27" s="31"/>
    </row>
    <row r="28" spans="5:20" s="5" customFormat="1" ht="15">
      <c r="E28" s="8"/>
      <c r="F28" s="8"/>
      <c r="K28" s="7"/>
      <c r="R28" s="31"/>
      <c r="S28" s="31"/>
      <c r="T28" s="31"/>
    </row>
    <row r="29" spans="11:20" s="5" customFormat="1" ht="15">
      <c r="K29" s="7"/>
      <c r="R29" s="31"/>
      <c r="S29" s="31"/>
      <c r="T29" s="31"/>
    </row>
    <row r="30" spans="11:20" s="5" customFormat="1" ht="15">
      <c r="K30" s="7"/>
      <c r="R30" s="31"/>
      <c r="S30" s="31"/>
      <c r="T30" s="31"/>
    </row>
    <row r="31" spans="11:20" s="5" customFormat="1" ht="15">
      <c r="K31" s="7"/>
      <c r="R31" s="31"/>
      <c r="S31" s="31"/>
      <c r="T31" s="31"/>
    </row>
    <row r="32" spans="11:20" s="5" customFormat="1" ht="15">
      <c r="K32" s="7"/>
      <c r="R32" s="31"/>
      <c r="S32" s="31"/>
      <c r="T32" s="31"/>
    </row>
    <row r="33" spans="11:20" s="5" customFormat="1" ht="15">
      <c r="K33" s="7"/>
      <c r="R33" s="31"/>
      <c r="S33" s="31"/>
      <c r="T33" s="31"/>
    </row>
    <row r="34" spans="11:20" s="5" customFormat="1" ht="15">
      <c r="K34" s="7"/>
      <c r="R34" s="31"/>
      <c r="S34" s="31"/>
      <c r="T34" s="31"/>
    </row>
    <row r="35" spans="11:20" s="5" customFormat="1" ht="15">
      <c r="K35" s="7"/>
      <c r="R35" s="31"/>
      <c r="S35" s="31"/>
      <c r="T35" s="31"/>
    </row>
    <row r="36" spans="11:20" s="5" customFormat="1" ht="15">
      <c r="K36" s="7"/>
      <c r="R36" s="31"/>
      <c r="S36" s="31"/>
      <c r="T36" s="31"/>
    </row>
    <row r="37" spans="11:20" s="5" customFormat="1" ht="15">
      <c r="K37" s="7"/>
      <c r="R37" s="31"/>
      <c r="S37" s="31"/>
      <c r="T37" s="31"/>
    </row>
    <row r="38" spans="11:20" s="5" customFormat="1" ht="15">
      <c r="K38" s="7"/>
      <c r="R38" s="31"/>
      <c r="S38" s="31"/>
      <c r="T38" s="31"/>
    </row>
    <row r="39" spans="11:20" s="5" customFormat="1" ht="15">
      <c r="K39" s="7"/>
      <c r="R39" s="31"/>
      <c r="S39" s="31"/>
      <c r="T39" s="31"/>
    </row>
    <row r="40" spans="11:20" s="5" customFormat="1" ht="15">
      <c r="K40" s="7"/>
      <c r="R40" s="31"/>
      <c r="S40" s="31"/>
      <c r="T40" s="31"/>
    </row>
    <row r="41" spans="11:20" s="5" customFormat="1" ht="15">
      <c r="K41" s="7"/>
      <c r="R41" s="31"/>
      <c r="S41" s="31"/>
      <c r="T41" s="31"/>
    </row>
    <row r="42" spans="11:20" s="5" customFormat="1" ht="15">
      <c r="K42" s="7"/>
      <c r="R42" s="31"/>
      <c r="S42" s="31"/>
      <c r="T42" s="31"/>
    </row>
    <row r="43" spans="11:20" s="5" customFormat="1" ht="15">
      <c r="K43" s="7"/>
      <c r="R43" s="31"/>
      <c r="S43" s="31"/>
      <c r="T43" s="31"/>
    </row>
    <row r="44" spans="11:20" s="5" customFormat="1" ht="15">
      <c r="K44" s="7"/>
      <c r="R44" s="31"/>
      <c r="S44" s="31"/>
      <c r="T44" s="31"/>
    </row>
    <row r="45" spans="11:20" s="5" customFormat="1" ht="15">
      <c r="K45" s="7"/>
      <c r="R45" s="31"/>
      <c r="S45" s="31"/>
      <c r="T45" s="31"/>
    </row>
    <row r="46" spans="11:20" s="5" customFormat="1" ht="15">
      <c r="K46" s="7"/>
      <c r="R46" s="31"/>
      <c r="S46" s="31"/>
      <c r="T46" s="31"/>
    </row>
    <row r="47" spans="11:20" s="5" customFormat="1" ht="15">
      <c r="K47" s="7"/>
      <c r="R47" s="31"/>
      <c r="S47" s="31"/>
      <c r="T47" s="31"/>
    </row>
    <row r="48" spans="11:20" s="5" customFormat="1" ht="15">
      <c r="K48" s="7"/>
      <c r="R48" s="31"/>
      <c r="S48" s="31"/>
      <c r="T48" s="31"/>
    </row>
    <row r="49" spans="11:20" s="5" customFormat="1" ht="15">
      <c r="K49" s="7"/>
      <c r="R49" s="31"/>
      <c r="S49" s="31"/>
      <c r="T49" s="31"/>
    </row>
    <row r="50" spans="11:20" s="5" customFormat="1" ht="15">
      <c r="K50" s="7"/>
      <c r="R50" s="31"/>
      <c r="S50" s="31"/>
      <c r="T50" s="31"/>
    </row>
    <row r="51" spans="11:20" s="5" customFormat="1" ht="15">
      <c r="K51" s="7"/>
      <c r="R51" s="31"/>
      <c r="S51" s="31"/>
      <c r="T51" s="31"/>
    </row>
    <row r="52" spans="11:20" s="5" customFormat="1" ht="15">
      <c r="K52" s="7"/>
      <c r="R52" s="31"/>
      <c r="S52" s="31"/>
      <c r="T52" s="31"/>
    </row>
    <row r="53" spans="11:20" s="5" customFormat="1" ht="15">
      <c r="K53" s="7"/>
      <c r="R53" s="31"/>
      <c r="S53" s="31"/>
      <c r="T53" s="31"/>
    </row>
    <row r="54" spans="11:20" s="5" customFormat="1" ht="15">
      <c r="K54" s="7"/>
      <c r="R54" s="31"/>
      <c r="S54" s="31"/>
      <c r="T54" s="31"/>
    </row>
    <row r="55" spans="11:20" s="5" customFormat="1" ht="15">
      <c r="K55" s="7"/>
      <c r="R55" s="31"/>
      <c r="S55" s="31"/>
      <c r="T55" s="31"/>
    </row>
    <row r="56" spans="11:20" s="5" customFormat="1" ht="15">
      <c r="K56" s="7"/>
      <c r="R56" s="31"/>
      <c r="S56" s="31"/>
      <c r="T56" s="31"/>
    </row>
    <row r="57" spans="11:20" s="5" customFormat="1" ht="15">
      <c r="K57" s="7"/>
      <c r="R57" s="31"/>
      <c r="S57" s="31"/>
      <c r="T57" s="31"/>
    </row>
    <row r="58" spans="11:20" s="5" customFormat="1" ht="15">
      <c r="K58" s="7"/>
      <c r="R58" s="31"/>
      <c r="S58" s="31"/>
      <c r="T58" s="31"/>
    </row>
    <row r="59" spans="11:20" s="5" customFormat="1" ht="15">
      <c r="K59" s="7"/>
      <c r="R59" s="31"/>
      <c r="S59" s="31"/>
      <c r="T59" s="31"/>
    </row>
    <row r="60" spans="11:20" s="5" customFormat="1" ht="15">
      <c r="K60" s="7"/>
      <c r="R60" s="31"/>
      <c r="S60" s="31"/>
      <c r="T60" s="31"/>
    </row>
    <row r="61" spans="11:20" s="5" customFormat="1" ht="15">
      <c r="K61" s="7"/>
      <c r="R61" s="31"/>
      <c r="S61" s="31"/>
      <c r="T61" s="31"/>
    </row>
    <row r="62" spans="11:20" s="5" customFormat="1" ht="15">
      <c r="K62" s="7"/>
      <c r="R62" s="31"/>
      <c r="S62" s="31"/>
      <c r="T62" s="31"/>
    </row>
    <row r="63" spans="11:20" s="5" customFormat="1" ht="15">
      <c r="K63" s="7"/>
      <c r="R63" s="31"/>
      <c r="S63" s="31"/>
      <c r="T63" s="31"/>
    </row>
    <row r="64" spans="11:20" s="5" customFormat="1" ht="15">
      <c r="K64" s="7"/>
      <c r="R64" s="31"/>
      <c r="S64" s="31"/>
      <c r="T64" s="31"/>
    </row>
    <row r="65" spans="11:20" s="5" customFormat="1" ht="15">
      <c r="K65" s="7"/>
      <c r="R65" s="31"/>
      <c r="S65" s="31"/>
      <c r="T65" s="31"/>
    </row>
    <row r="66" spans="11:20" s="5" customFormat="1" ht="15">
      <c r="K66" s="7"/>
      <c r="R66" s="31"/>
      <c r="S66" s="31"/>
      <c r="T66" s="31"/>
    </row>
    <row r="67" spans="11:20" s="5" customFormat="1" ht="15">
      <c r="K67" s="7"/>
      <c r="R67" s="31"/>
      <c r="S67" s="31"/>
      <c r="T67" s="31"/>
    </row>
    <row r="68" spans="11:20" s="5" customFormat="1" ht="15">
      <c r="K68" s="7"/>
      <c r="R68" s="31"/>
      <c r="S68" s="31"/>
      <c r="T68" s="31"/>
    </row>
    <row r="69" spans="11:20" s="5" customFormat="1" ht="15">
      <c r="K69" s="7"/>
      <c r="R69" s="31"/>
      <c r="S69" s="31"/>
      <c r="T69" s="31"/>
    </row>
    <row r="70" spans="11:20" s="5" customFormat="1" ht="15">
      <c r="K70" s="7"/>
      <c r="R70" s="31"/>
      <c r="S70" s="31"/>
      <c r="T70" s="31"/>
    </row>
    <row r="71" spans="11:20" s="5" customFormat="1" ht="15">
      <c r="K71" s="7"/>
      <c r="R71" s="31"/>
      <c r="S71" s="31"/>
      <c r="T71" s="31"/>
    </row>
    <row r="72" spans="11:20" s="5" customFormat="1" ht="15">
      <c r="K72" s="7"/>
      <c r="R72" s="31"/>
      <c r="S72" s="31"/>
      <c r="T72" s="31"/>
    </row>
    <row r="73" spans="11:20" s="5" customFormat="1" ht="15">
      <c r="K73" s="7"/>
      <c r="R73" s="31"/>
      <c r="S73" s="31"/>
      <c r="T73" s="31"/>
    </row>
    <row r="74" spans="11:20" s="5" customFormat="1" ht="15">
      <c r="K74" s="7"/>
      <c r="R74" s="31"/>
      <c r="S74" s="31"/>
      <c r="T74" s="31"/>
    </row>
    <row r="75" spans="11:20" s="5" customFormat="1" ht="15">
      <c r="K75" s="7"/>
      <c r="R75" s="31"/>
      <c r="S75" s="31"/>
      <c r="T75" s="31"/>
    </row>
    <row r="76" spans="11:20" s="5" customFormat="1" ht="15">
      <c r="K76" s="7"/>
      <c r="R76" s="31"/>
      <c r="S76" s="31"/>
      <c r="T76" s="31"/>
    </row>
    <row r="77" spans="11:20" s="5" customFormat="1" ht="15">
      <c r="K77" s="7"/>
      <c r="R77" s="31"/>
      <c r="S77" s="31"/>
      <c r="T77" s="31"/>
    </row>
    <row r="78" spans="11:20" s="5" customFormat="1" ht="15">
      <c r="K78" s="7"/>
      <c r="R78" s="31"/>
      <c r="S78" s="31"/>
      <c r="T78" s="31"/>
    </row>
    <row r="79" spans="11:20" s="5" customFormat="1" ht="15">
      <c r="K79" s="7"/>
      <c r="R79" s="31"/>
      <c r="S79" s="31"/>
      <c r="T79" s="31"/>
    </row>
    <row r="80" spans="11:20" s="5" customFormat="1" ht="15">
      <c r="K80" s="7"/>
      <c r="R80" s="31"/>
      <c r="S80" s="31"/>
      <c r="T80" s="31"/>
    </row>
    <row r="81" spans="11:20" s="5" customFormat="1" ht="15">
      <c r="K81" s="7"/>
      <c r="R81" s="31"/>
      <c r="S81" s="31"/>
      <c r="T81" s="31"/>
    </row>
    <row r="82" spans="11:20" s="5" customFormat="1" ht="15">
      <c r="K82" s="7"/>
      <c r="R82" s="31"/>
      <c r="S82" s="31"/>
      <c r="T82" s="31"/>
    </row>
    <row r="83" spans="11:20" s="5" customFormat="1" ht="15">
      <c r="K83" s="7"/>
      <c r="R83" s="31"/>
      <c r="S83" s="31"/>
      <c r="T83" s="31"/>
    </row>
    <row r="84" spans="11:20" s="5" customFormat="1" ht="15">
      <c r="K84" s="7"/>
      <c r="R84" s="31"/>
      <c r="S84" s="31"/>
      <c r="T84" s="31"/>
    </row>
    <row r="85" spans="11:20" s="5" customFormat="1" ht="15">
      <c r="K85" s="7"/>
      <c r="R85" s="31"/>
      <c r="S85" s="31"/>
      <c r="T85" s="31"/>
    </row>
    <row r="86" spans="11:20" s="5" customFormat="1" ht="15">
      <c r="K86" s="7"/>
      <c r="R86" s="31"/>
      <c r="S86" s="31"/>
      <c r="T86" s="31"/>
    </row>
    <row r="87" spans="11:20" s="5" customFormat="1" ht="15">
      <c r="K87" s="7"/>
      <c r="R87" s="31"/>
      <c r="S87" s="31"/>
      <c r="T87" s="31"/>
    </row>
    <row r="88" spans="11:20" s="5" customFormat="1" ht="15">
      <c r="K88" s="7"/>
      <c r="R88" s="31"/>
      <c r="S88" s="31"/>
      <c r="T88" s="31"/>
    </row>
    <row r="89" spans="11:20" s="5" customFormat="1" ht="15">
      <c r="K89" s="7"/>
      <c r="R89" s="31"/>
      <c r="S89" s="31"/>
      <c r="T89" s="31"/>
    </row>
    <row r="90" spans="11:20" s="5" customFormat="1" ht="15">
      <c r="K90" s="7"/>
      <c r="R90" s="31"/>
      <c r="S90" s="31"/>
      <c r="T90" s="31"/>
    </row>
    <row r="91" spans="11:20" s="5" customFormat="1" ht="15">
      <c r="K91" s="7"/>
      <c r="R91" s="31"/>
      <c r="S91" s="31"/>
      <c r="T91" s="31"/>
    </row>
    <row r="92" spans="11:20" s="5" customFormat="1" ht="15">
      <c r="K92" s="7"/>
      <c r="R92" s="31"/>
      <c r="S92" s="31"/>
      <c r="T92" s="31"/>
    </row>
    <row r="93" spans="11:20" s="5" customFormat="1" ht="15">
      <c r="K93" s="7"/>
      <c r="R93" s="31"/>
      <c r="S93" s="31"/>
      <c r="T93" s="31"/>
    </row>
    <row r="94" spans="11:20" s="5" customFormat="1" ht="15">
      <c r="K94" s="7"/>
      <c r="R94" s="31"/>
      <c r="S94" s="31"/>
      <c r="T94" s="31"/>
    </row>
    <row r="95" spans="11:20" s="5" customFormat="1" ht="15">
      <c r="K95" s="7"/>
      <c r="R95" s="31"/>
      <c r="S95" s="31"/>
      <c r="T95" s="31"/>
    </row>
    <row r="96" spans="11:20" s="5" customFormat="1" ht="15">
      <c r="K96" s="7"/>
      <c r="R96" s="31"/>
      <c r="S96" s="31"/>
      <c r="T96" s="31"/>
    </row>
    <row r="97" spans="11:20" s="5" customFormat="1" ht="15">
      <c r="K97" s="7"/>
      <c r="R97" s="31"/>
      <c r="S97" s="31"/>
      <c r="T97" s="31"/>
    </row>
    <row r="98" spans="11:20" s="5" customFormat="1" ht="15">
      <c r="K98" s="7"/>
      <c r="R98" s="31"/>
      <c r="S98" s="31"/>
      <c r="T98" s="31"/>
    </row>
    <row r="99" spans="11:20" s="5" customFormat="1" ht="15">
      <c r="K99" s="7"/>
      <c r="R99" s="31"/>
      <c r="S99" s="31"/>
      <c r="T99" s="31"/>
    </row>
    <row r="100" spans="11:20" s="5" customFormat="1" ht="15">
      <c r="K100" s="7"/>
      <c r="R100" s="31"/>
      <c r="S100" s="31"/>
      <c r="T100" s="31"/>
    </row>
    <row r="101" spans="11:20" s="5" customFormat="1" ht="15">
      <c r="K101" s="7"/>
      <c r="R101" s="31"/>
      <c r="S101" s="31"/>
      <c r="T101" s="31"/>
    </row>
    <row r="102" spans="11:20" s="5" customFormat="1" ht="15">
      <c r="K102" s="7"/>
      <c r="R102" s="31"/>
      <c r="S102" s="31"/>
      <c r="T102" s="31"/>
    </row>
    <row r="103" spans="11:20" s="5" customFormat="1" ht="15">
      <c r="K103" s="7"/>
      <c r="R103" s="31"/>
      <c r="S103" s="31"/>
      <c r="T103" s="31"/>
    </row>
    <row r="104" spans="11:20" s="5" customFormat="1" ht="15">
      <c r="K104" s="7"/>
      <c r="R104" s="31"/>
      <c r="S104" s="31"/>
      <c r="T104" s="31"/>
    </row>
    <row r="105" spans="11:20" s="5" customFormat="1" ht="15">
      <c r="K105" s="7"/>
      <c r="R105" s="31"/>
      <c r="S105" s="31"/>
      <c r="T105" s="31"/>
    </row>
    <row r="106" spans="11:20" s="5" customFormat="1" ht="15">
      <c r="K106" s="7"/>
      <c r="R106" s="31"/>
      <c r="S106" s="31"/>
      <c r="T106" s="31"/>
    </row>
    <row r="107" spans="11:20" s="5" customFormat="1" ht="15">
      <c r="K107" s="7"/>
      <c r="R107" s="31"/>
      <c r="S107" s="31"/>
      <c r="T107" s="31"/>
    </row>
    <row r="108" spans="11:20" s="5" customFormat="1" ht="15">
      <c r="K108" s="7"/>
      <c r="R108" s="31"/>
      <c r="S108" s="31"/>
      <c r="T108" s="31"/>
    </row>
    <row r="109" spans="11:20" s="5" customFormat="1" ht="15">
      <c r="K109" s="7"/>
      <c r="R109" s="31"/>
      <c r="S109" s="31"/>
      <c r="T109" s="31"/>
    </row>
    <row r="110" spans="11:20" s="5" customFormat="1" ht="15">
      <c r="K110" s="7"/>
      <c r="R110" s="31"/>
      <c r="S110" s="31"/>
      <c r="T110" s="31"/>
    </row>
    <row r="111" spans="11:20" s="5" customFormat="1" ht="15">
      <c r="K111" s="7"/>
      <c r="R111" s="31"/>
      <c r="S111" s="31"/>
      <c r="T111" s="31"/>
    </row>
    <row r="112" spans="11:20" s="5" customFormat="1" ht="15">
      <c r="K112" s="7"/>
      <c r="R112" s="31"/>
      <c r="S112" s="31"/>
      <c r="T112" s="31"/>
    </row>
    <row r="113" spans="11:20" s="5" customFormat="1" ht="15">
      <c r="K113" s="7"/>
      <c r="R113" s="31"/>
      <c r="S113" s="31"/>
      <c r="T113" s="31"/>
    </row>
    <row r="114" spans="11:20" s="5" customFormat="1" ht="15">
      <c r="K114" s="7"/>
      <c r="R114" s="31"/>
      <c r="S114" s="31"/>
      <c r="T114" s="31"/>
    </row>
    <row r="115" spans="11:20" s="5" customFormat="1" ht="15">
      <c r="K115" s="7"/>
      <c r="R115" s="31"/>
      <c r="S115" s="31"/>
      <c r="T115" s="31"/>
    </row>
    <row r="116" spans="11:20" s="5" customFormat="1" ht="15">
      <c r="K116" s="7"/>
      <c r="R116" s="31"/>
      <c r="S116" s="31"/>
      <c r="T116" s="31"/>
    </row>
    <row r="117" spans="11:20" s="5" customFormat="1" ht="15">
      <c r="K117" s="7"/>
      <c r="R117" s="31"/>
      <c r="S117" s="31"/>
      <c r="T117" s="31"/>
    </row>
    <row r="118" spans="11:20" s="5" customFormat="1" ht="15">
      <c r="K118" s="7"/>
      <c r="R118" s="31"/>
      <c r="S118" s="31"/>
      <c r="T118" s="31"/>
    </row>
    <row r="119" spans="11:20" s="5" customFormat="1" ht="15">
      <c r="K119" s="7"/>
      <c r="R119" s="31"/>
      <c r="S119" s="31"/>
      <c r="T119" s="31"/>
    </row>
    <row r="120" spans="11:20" s="5" customFormat="1" ht="15">
      <c r="K120" s="7"/>
      <c r="R120" s="31"/>
      <c r="S120" s="31"/>
      <c r="T120" s="31"/>
    </row>
    <row r="121" spans="11:20" s="5" customFormat="1" ht="15">
      <c r="K121" s="7"/>
      <c r="R121" s="31"/>
      <c r="S121" s="31"/>
      <c r="T121" s="31"/>
    </row>
    <row r="122" spans="11:20" s="5" customFormat="1" ht="15">
      <c r="K122" s="7"/>
      <c r="R122" s="31"/>
      <c r="S122" s="31"/>
      <c r="T122" s="31"/>
    </row>
    <row r="123" spans="11:20" s="5" customFormat="1" ht="15">
      <c r="K123" s="7"/>
      <c r="R123" s="31"/>
      <c r="S123" s="31"/>
      <c r="T123" s="31"/>
    </row>
    <row r="124" spans="11:20" s="5" customFormat="1" ht="15">
      <c r="K124" s="7"/>
      <c r="R124" s="31"/>
      <c r="S124" s="31"/>
      <c r="T124" s="31"/>
    </row>
    <row r="125" spans="11:20" s="5" customFormat="1" ht="15">
      <c r="K125" s="7"/>
      <c r="R125" s="31"/>
      <c r="S125" s="31"/>
      <c r="T125" s="31"/>
    </row>
    <row r="126" spans="11:20" s="5" customFormat="1" ht="15">
      <c r="K126" s="7"/>
      <c r="R126" s="31"/>
      <c r="S126" s="31"/>
      <c r="T126" s="31"/>
    </row>
    <row r="127" spans="11:20" s="5" customFormat="1" ht="15">
      <c r="K127" s="7"/>
      <c r="R127" s="31"/>
      <c r="S127" s="31"/>
      <c r="T127" s="31"/>
    </row>
    <row r="128" spans="11:20" s="5" customFormat="1" ht="15">
      <c r="K128" s="7"/>
      <c r="R128" s="31"/>
      <c r="S128" s="31"/>
      <c r="T128" s="31"/>
    </row>
    <row r="129" spans="11:20" s="5" customFormat="1" ht="15">
      <c r="K129" s="7"/>
      <c r="R129" s="31"/>
      <c r="S129" s="31"/>
      <c r="T129" s="31"/>
    </row>
    <row r="130" spans="11:20" s="5" customFormat="1" ht="15">
      <c r="K130" s="7"/>
      <c r="R130" s="31"/>
      <c r="S130" s="31"/>
      <c r="T130" s="31"/>
    </row>
    <row r="131" spans="11:20" s="5" customFormat="1" ht="15">
      <c r="K131" s="7"/>
      <c r="R131" s="31"/>
      <c r="S131" s="31"/>
      <c r="T131" s="31"/>
    </row>
    <row r="132" spans="11:20" s="5" customFormat="1" ht="15">
      <c r="K132" s="7"/>
      <c r="R132" s="31"/>
      <c r="S132" s="31"/>
      <c r="T132" s="31"/>
    </row>
    <row r="133" spans="11:20" s="5" customFormat="1" ht="15">
      <c r="K133" s="7"/>
      <c r="R133" s="31"/>
      <c r="S133" s="31"/>
      <c r="T133" s="31"/>
    </row>
    <row r="134" spans="11:20" s="5" customFormat="1" ht="15">
      <c r="K134" s="7"/>
      <c r="R134" s="31"/>
      <c r="S134" s="31"/>
      <c r="T134" s="31"/>
    </row>
    <row r="135" spans="11:20" s="5" customFormat="1" ht="15">
      <c r="K135" s="7"/>
      <c r="R135" s="31"/>
      <c r="S135" s="31"/>
      <c r="T135" s="31"/>
    </row>
    <row r="136" spans="11:20" s="5" customFormat="1" ht="15">
      <c r="K136" s="7"/>
      <c r="R136" s="31"/>
      <c r="S136" s="31"/>
      <c r="T136" s="31"/>
    </row>
    <row r="137" spans="11:20" s="5" customFormat="1" ht="15">
      <c r="K137" s="7"/>
      <c r="R137" s="31"/>
      <c r="S137" s="31"/>
      <c r="T137" s="31"/>
    </row>
    <row r="138" spans="11:20" s="5" customFormat="1" ht="15">
      <c r="K138" s="7"/>
      <c r="R138" s="31"/>
      <c r="S138" s="31"/>
      <c r="T138" s="31"/>
    </row>
    <row r="139" spans="11:20" s="5" customFormat="1" ht="15">
      <c r="K139" s="7"/>
      <c r="R139" s="31"/>
      <c r="S139" s="31"/>
      <c r="T139" s="31"/>
    </row>
    <row r="140" spans="11:20" s="5" customFormat="1" ht="15">
      <c r="K140" s="7"/>
      <c r="R140" s="31"/>
      <c r="S140" s="31"/>
      <c r="T140" s="31"/>
    </row>
    <row r="141" spans="11:20" s="5" customFormat="1" ht="15">
      <c r="K141" s="7"/>
      <c r="R141" s="31"/>
      <c r="S141" s="31"/>
      <c r="T141" s="31"/>
    </row>
    <row r="142" spans="11:20" s="5" customFormat="1" ht="15">
      <c r="K142" s="7"/>
      <c r="R142" s="31"/>
      <c r="S142" s="31"/>
      <c r="T142" s="31"/>
    </row>
    <row r="143" spans="11:20" s="5" customFormat="1" ht="15">
      <c r="K143" s="7"/>
      <c r="R143" s="31"/>
      <c r="S143" s="31"/>
      <c r="T143" s="31"/>
    </row>
    <row r="144" spans="11:20" s="5" customFormat="1" ht="15">
      <c r="K144" s="7"/>
      <c r="R144" s="31"/>
      <c r="S144" s="31"/>
      <c r="T144" s="31"/>
    </row>
    <row r="145" spans="11:20" s="5" customFormat="1" ht="15">
      <c r="K145" s="7"/>
      <c r="R145" s="31"/>
      <c r="S145" s="31"/>
      <c r="T145" s="31"/>
    </row>
    <row r="146" spans="11:20" s="5" customFormat="1" ht="15">
      <c r="K146" s="7"/>
      <c r="R146" s="31"/>
      <c r="S146" s="31"/>
      <c r="T146" s="31"/>
    </row>
    <row r="147" spans="11:20" s="5" customFormat="1" ht="15">
      <c r="K147" s="7"/>
      <c r="R147" s="31"/>
      <c r="S147" s="31"/>
      <c r="T147" s="31"/>
    </row>
    <row r="148" spans="11:20" s="5" customFormat="1" ht="15">
      <c r="K148" s="7"/>
      <c r="R148" s="31"/>
      <c r="S148" s="31"/>
      <c r="T148" s="31"/>
    </row>
    <row r="149" spans="11:20" s="5" customFormat="1" ht="15">
      <c r="K149" s="7"/>
      <c r="R149" s="31"/>
      <c r="S149" s="31"/>
      <c r="T149" s="31"/>
    </row>
    <row r="150" spans="11:20" s="5" customFormat="1" ht="15">
      <c r="K150" s="7"/>
      <c r="R150" s="31"/>
      <c r="S150" s="31"/>
      <c r="T150" s="31"/>
    </row>
  </sheetData>
  <mergeCells count="15">
    <mergeCell ref="A7:O7"/>
    <mergeCell ref="A26:O26"/>
    <mergeCell ref="A3:B3"/>
    <mergeCell ref="A4:B4"/>
    <mergeCell ref="A5:B5"/>
    <mergeCell ref="A2:B2"/>
    <mergeCell ref="G3:K3"/>
    <mergeCell ref="G4:K4"/>
    <mergeCell ref="G5:K5"/>
    <mergeCell ref="D1:G1"/>
    <mergeCell ref="C3:D3"/>
    <mergeCell ref="C4:D4"/>
    <mergeCell ref="C5:D5"/>
    <mergeCell ref="C2:D2"/>
    <mergeCell ref="G2:K2"/>
  </mergeCells>
  <conditionalFormatting sqref="J9:J25 H9:H25">
    <cfRule type="cellIs" priority="10" dxfId="3" operator="equal" stopIfTrue="1">
      <formula>16</formula>
    </cfRule>
  </conditionalFormatting>
  <conditionalFormatting sqref="J27:J65536 J1 I8:I25 J8">
    <cfRule type="cellIs" priority="7" dxfId="2" operator="equal" stopIfTrue="1">
      <formula>16</formula>
    </cfRule>
    <cfRule type="cellIs" priority="8" dxfId="1" operator="equal" stopIfTrue="1">
      <formula>12</formula>
    </cfRule>
    <cfRule type="cellIs" priority="9" dxfId="0" operator="between" stopIfTrue="1">
      <formula>1</formula>
      <formula>11</formula>
    </cfRule>
  </conditionalFormatting>
  <dataValidations count="3">
    <dataValidation type="list" allowBlank="1" showInputMessage="1" showErrorMessage="1" sqref="L9:L25">
      <formula1>RiskResponse</formula1>
    </dataValidation>
    <dataValidation type="list" allowBlank="1" showInputMessage="1" showErrorMessage="1" sqref="O9:O25">
      <formula1>status</formula1>
    </dataValidation>
    <dataValidation type="list" allowBlank="1" showInputMessage="1" showErrorMessage="1" sqref="K9:K25">
      <formula1>RiskLogProximity</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firstHeader>&amp;R&amp;G</firstHeader>
    <firstFooter>&amp;CPage &amp;P of &amp;N</firstFooter>
  </headerFooter>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topLeftCell="A1">
      <selection activeCell="A6" sqref="A6"/>
    </sheetView>
  </sheetViews>
  <sheetFormatPr defaultColWidth="9.140625" defaultRowHeight="15"/>
  <cols>
    <col min="1" max="1" width="10.28125" style="0" customWidth="1"/>
    <col min="2" max="2" width="13.140625" style="0" bestFit="1" customWidth="1"/>
    <col min="3" max="3" width="13.140625" style="0" customWidth="1"/>
    <col min="4" max="4" width="14.28125" style="0" customWidth="1"/>
    <col min="5" max="5" width="13.7109375" style="0" bestFit="1" customWidth="1"/>
    <col min="6" max="6" width="15.00390625" style="0" customWidth="1"/>
    <col min="7" max="7" width="25.421875" style="0" customWidth="1"/>
    <col min="8" max="8" width="14.8515625" style="0" customWidth="1"/>
    <col min="9" max="9" width="23.28125" style="0" customWidth="1"/>
  </cols>
  <sheetData>
    <row r="1" spans="1:9" ht="15">
      <c r="A1" s="10" t="s">
        <v>41</v>
      </c>
      <c r="B1" s="17" t="s">
        <v>22</v>
      </c>
      <c r="C1" s="17" t="s">
        <v>22</v>
      </c>
      <c r="D1" s="36" t="s">
        <v>23</v>
      </c>
      <c r="E1" s="39" t="s">
        <v>23</v>
      </c>
      <c r="F1" s="20" t="s">
        <v>45</v>
      </c>
      <c r="G1" s="10" t="s">
        <v>36</v>
      </c>
      <c r="H1" s="13" t="s">
        <v>26</v>
      </c>
      <c r="I1" s="14" t="s">
        <v>26</v>
      </c>
    </row>
    <row r="2" spans="1:9" ht="15">
      <c r="A2" s="11" t="s">
        <v>13</v>
      </c>
      <c r="B2" s="15" t="s">
        <v>57</v>
      </c>
      <c r="C2" s="18">
        <v>1</v>
      </c>
      <c r="D2" s="37" t="s">
        <v>59</v>
      </c>
      <c r="E2" s="40">
        <v>1</v>
      </c>
      <c r="F2" s="21" t="s">
        <v>10</v>
      </c>
      <c r="G2" s="11" t="s">
        <v>27</v>
      </c>
      <c r="H2" s="15" t="s">
        <v>47</v>
      </c>
      <c r="I2" s="23" t="s">
        <v>48</v>
      </c>
    </row>
    <row r="3" spans="1:9" ht="15">
      <c r="A3" s="11" t="s">
        <v>1</v>
      </c>
      <c r="B3" s="15" t="s">
        <v>58</v>
      </c>
      <c r="C3" s="18">
        <v>2</v>
      </c>
      <c r="D3" s="37" t="s">
        <v>60</v>
      </c>
      <c r="E3" s="40">
        <v>2</v>
      </c>
      <c r="F3" s="21" t="s">
        <v>14</v>
      </c>
      <c r="G3" s="11" t="s">
        <v>28</v>
      </c>
      <c r="H3" s="15" t="s">
        <v>49</v>
      </c>
      <c r="I3" s="23" t="s">
        <v>50</v>
      </c>
    </row>
    <row r="4" spans="1:9" ht="15.75" thickBot="1">
      <c r="A4" s="12" t="s">
        <v>15</v>
      </c>
      <c r="B4" s="15" t="s">
        <v>55</v>
      </c>
      <c r="C4" s="18">
        <v>3</v>
      </c>
      <c r="D4" s="37" t="s">
        <v>61</v>
      </c>
      <c r="E4" s="40">
        <v>3</v>
      </c>
      <c r="F4" s="21"/>
      <c r="G4" s="11" t="s">
        <v>29</v>
      </c>
      <c r="H4" s="15" t="s">
        <v>51</v>
      </c>
      <c r="I4" s="23" t="s">
        <v>52</v>
      </c>
    </row>
    <row r="5" spans="2:9" ht="15.75" thickBot="1">
      <c r="B5" s="16" t="s">
        <v>56</v>
      </c>
      <c r="C5" s="19">
        <v>4</v>
      </c>
      <c r="D5" s="38" t="s">
        <v>62</v>
      </c>
      <c r="E5" s="41">
        <v>4</v>
      </c>
      <c r="F5" s="22"/>
      <c r="G5" s="11" t="s">
        <v>30</v>
      </c>
      <c r="H5" s="24" t="s">
        <v>53</v>
      </c>
      <c r="I5" s="25" t="s">
        <v>54</v>
      </c>
    </row>
    <row r="6" spans="2:9" ht="60" customHeight="1">
      <c r="B6" s="46" t="s">
        <v>69</v>
      </c>
      <c r="C6" s="46"/>
      <c r="D6" s="46"/>
      <c r="E6" s="46"/>
      <c r="G6" s="11" t="s">
        <v>31</v>
      </c>
      <c r="I6" s="46" t="s">
        <v>70</v>
      </c>
    </row>
    <row r="7" spans="2:9" ht="15">
      <c r="B7" s="48"/>
      <c r="C7" s="48"/>
      <c r="D7" s="48"/>
      <c r="E7" s="48"/>
      <c r="G7" s="11" t="s">
        <v>32</v>
      </c>
      <c r="I7" s="47"/>
    </row>
    <row r="8" spans="2:9" ht="15">
      <c r="B8" s="48"/>
      <c r="C8" s="48"/>
      <c r="D8" s="48"/>
      <c r="E8" s="48"/>
      <c r="G8" s="11" t="s">
        <v>33</v>
      </c>
      <c r="I8" s="47"/>
    </row>
    <row r="9" spans="2:9" ht="15">
      <c r="B9" s="48"/>
      <c r="C9" s="48"/>
      <c r="D9" s="48"/>
      <c r="E9" s="48"/>
      <c r="G9" s="11" t="s">
        <v>34</v>
      </c>
      <c r="I9" s="47"/>
    </row>
    <row r="10" spans="2:7" ht="15">
      <c r="B10" s="48"/>
      <c r="C10" s="48"/>
      <c r="D10" s="48"/>
      <c r="E10" s="48"/>
      <c r="G10" s="11" t="s">
        <v>35</v>
      </c>
    </row>
    <row r="11" ht="15.75" thickBot="1">
      <c r="G11" s="12" t="s">
        <v>32</v>
      </c>
    </row>
    <row r="12" spans="1:9" ht="15.75" thickBot="1">
      <c r="A12" s="35"/>
      <c r="B12" s="35"/>
      <c r="C12" s="35"/>
      <c r="D12" s="35"/>
      <c r="E12" s="35"/>
      <c r="F12" s="35"/>
      <c r="G12" s="35"/>
      <c r="H12" s="35"/>
      <c r="I12" s="35"/>
    </row>
    <row r="13" ht="15.75" thickTop="1"/>
  </sheetData>
  <mergeCells count="2">
    <mergeCell ref="I6:I9"/>
    <mergeCell ref="B6:E10"/>
  </mergeCells>
  <printOptions/>
  <pageMargins left="0.7086614173228347" right="0.7086614173228347" top="0.7480314960629921" bottom="0.7480314960629921" header="0.31496062992125984" footer="0.31496062992125984"/>
  <pageSetup horizontalDpi="600" verticalDpi="600" orientation="landscape" paperSize="9" r:id="rId1"/>
  <headerFooter>
    <firstHeader>&amp;R&amp;G</firstHeader>
    <firstFooter>&amp;CPage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Risk Register</dc:title>
  <dc:subject>Risk Register</dc:subject>
  <dc:creator>Zenee Miller</dc:creator>
  <cp:keywords>Risk, Register, Log</cp:keywords>
  <dc:description/>
  <cp:lastModifiedBy>User</cp:lastModifiedBy>
  <cp:lastPrinted>2010-02-11T08:10:38Z</cp:lastPrinted>
  <dcterms:created xsi:type="dcterms:W3CDTF">2009-06-27T09:23:42Z</dcterms:created>
  <dcterms:modified xsi:type="dcterms:W3CDTF">2013-02-19T18:06:55Z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TC300094941033</vt:lpwstr>
  </property>
</Properties>
</file>