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8700" activeTab="1"/>
  </bookViews>
  <sheets>
    <sheet name="Input Sheet" sheetId="1" r:id="rId1"/>
    <sheet name="Retirement Planning" sheetId="2" r:id="rId2"/>
  </sheets>
  <definedNames/>
  <calcPr fullCalcOnLoad="1"/>
</workbook>
</file>

<file path=xl/sharedStrings.xml><?xml version="1.0" encoding="utf-8"?>
<sst xmlns="http://schemas.openxmlformats.org/spreadsheetml/2006/main" count="20" uniqueCount="19">
  <si>
    <t>Enter your Age Today</t>
  </si>
  <si>
    <t>Enter your retirement age (what you think as of today)</t>
  </si>
  <si>
    <t>Format: Two digit</t>
  </si>
  <si>
    <t>Inflation Rate (Anticipate), India Inflation rate floats between 5-6%. On conservative side, put 6%</t>
  </si>
  <si>
    <t>Enter your current Lifestyle amount (Per annum)</t>
  </si>
  <si>
    <t>Format: Pure numbers, no commas</t>
  </si>
  <si>
    <t>Life Expectancy</t>
  </si>
  <si>
    <t xml:space="preserve">How much pension you need today. Assume, you don’t have liabilities (No house loan, kids education, marriage expenses etc.). Essentially you have managed all your liability and have own house/flat etc and need to maintain current lifestyle. For eg. If your currently yearly expenses include your housing/education loan etc. Reduce that amount. Key assumption is your liabilities are met and you are ready to retire and obviously dont want to compromise on your current lifestyle. 
Please remember this sheet has couple of underlying assumptions:
1. You want to maintain your current lifestyle during your retirement. This is more suitable for married couples. (Reduce your loan/retirment permiums/policies etc. Obviously you have cleared your loan etc and then only ready for retirement. :-) During retirement, you just need medical policy. Add that into expense)
2. For bachelors/spinsters, add premium or seek your married seniors/collegues advise to compute this figure. For eg. bachelors/spinsters maybe sharing accomodation and may not have appropriate expenses as of today. Calculate/estimate what you think is good expenses. 
With current scenario (for eg. in Bangalore 15K monthly expense with travels, regular household expenses with domestic help and annual 
vacation plan with contingency reserve). 
Overall you can put 15K*12+2Lacs as contingency/need cash basis. With current scenario 3 Lacs/annum should be Ok. 
On the higher side, you can possibly put 5Lacs/annum. Do remember there is no harm for computing for the more comfortable lifestyle. Better lifestyle, more money. :-)
</t>
  </si>
  <si>
    <t>Saving Rate (Anticipate), Typically 8% is conservative figure. MF can earn 12%. Stocks higher.</t>
  </si>
  <si>
    <t>Last Pension Withdrawl</t>
  </si>
  <si>
    <t>Pension Period</t>
  </si>
  <si>
    <t>Pension amount required during retirement age (with inflation) i.e. Future value of pension</t>
  </si>
  <si>
    <t>(1/r-'1/r(1+r)^n)*corpus</t>
  </si>
  <si>
    <t>Inflation affect post retirement</t>
  </si>
  <si>
    <t>Corpus Delta (Death Bed-Retirement)</t>
  </si>
  <si>
    <t>Future Value (@ 1 INR)</t>
  </si>
  <si>
    <t>Format: Put with %. Eg. 0.05 for 5% or 0.06 for 6%</t>
  </si>
  <si>
    <t>Format: Two Digit%, 0.08 for 8% or 0.12 for 12%or 0.15 for 15%</t>
  </si>
  <si>
    <t>Format: Two digit years, 65 or 70 or 95 :-). Remember higher the number, higher the amount required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</si>
</sst>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0000000"/>
    <numFmt numFmtId="166" formatCode="0.0000000"/>
    <numFmt numFmtId="167" formatCode="0.000000"/>
    <numFmt numFmtId="168" formatCode="0.00000"/>
    <numFmt numFmtId="169" formatCode="0.0000"/>
    <numFmt numFmtId="170" formatCode="0.000"/>
    <numFmt numFmtId="171" formatCode="0.0"/>
  </numFmts>
  <fonts count="6">
    <font>
      <sz val="10"/>
      <name val="Arial"/>
      <family val="0"/>
    </font>
    <font>
      <b/>
      <sz val="10"/>
      <name val="Arial"/>
      <family val="2"/>
    </font>
    <font>
      <sz val="8"/>
      <name val="Arial"/>
      <family val="0"/>
    </font>
    <font>
      <b/>
      <u val="single"/>
      <sz val="10"/>
      <name val="Arial"/>
      <family val="2"/>
    </font>
    <font>
      <sz val="12"/>
      <name val="Arial"/>
      <family val="0"/>
    </font>
    <font>
      <b/>
      <sz val="10"/>
      <color indexed="10"/>
      <name val="Arial"/>
      <family val="2"/>
    </font>
  </fonts>
  <fills count="6">
    <fill>
      <patternFill/>
    </fill>
    <fill>
      <patternFill patternType="gray125"/>
    </fill>
    <fill>
      <patternFill patternType="solid">
        <fgColor indexed="11"/>
        <bgColor indexed="64"/>
      </patternFill>
    </fill>
    <fill>
      <patternFill patternType="solid">
        <fgColor indexed="49"/>
        <bgColor indexed="64"/>
      </patternFill>
    </fill>
    <fill>
      <patternFill patternType="solid">
        <fgColor indexed="40"/>
        <bgColor indexed="64"/>
      </patternFill>
    </fill>
    <fill>
      <patternFill patternType="solid">
        <fgColor indexed="13"/>
        <bgColor indexed="64"/>
      </patternFill>
    </fill>
  </fills>
  <borders count="27">
    <border>
      <left/>
      <right/>
      <top/>
      <bottom/>
      <diagonal/>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style="medium"/>
      <top style="thin"/>
      <bottom>
        <color indexed="63"/>
      </bottom>
    </border>
    <border>
      <left style="thin"/>
      <right style="medium"/>
      <top>
        <color indexed="63"/>
      </top>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2" borderId="1" xfId="0" applyFill="1" applyBorder="1" applyAlignment="1">
      <alignment/>
    </xf>
    <xf numFmtId="0" fontId="1" fillId="2" borderId="2" xfId="0" applyFont="1" applyFill="1" applyBorder="1" applyAlignment="1">
      <alignment/>
    </xf>
    <xf numFmtId="0" fontId="1" fillId="0" borderId="0" xfId="0" applyFont="1" applyAlignment="1">
      <alignment/>
    </xf>
    <xf numFmtId="0" fontId="3" fillId="3" borderId="3" xfId="0" applyFont="1" applyFill="1" applyBorder="1" applyAlignment="1">
      <alignment horizontal="center"/>
    </xf>
    <xf numFmtId="0" fontId="0" fillId="0" borderId="0" xfId="0" applyAlignment="1">
      <alignment horizontal="center"/>
    </xf>
    <xf numFmtId="0" fontId="4" fillId="0" borderId="0" xfId="0" applyFont="1" applyAlignment="1">
      <alignment/>
    </xf>
    <xf numFmtId="0" fontId="1" fillId="2" borderId="4"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3" fillId="3" borderId="7" xfId="0" applyFont="1" applyFill="1" applyBorder="1" applyAlignment="1">
      <alignment horizontal="center"/>
    </xf>
    <xf numFmtId="0" fontId="3" fillId="3" borderId="8" xfId="0" applyFont="1" applyFill="1" applyBorder="1" applyAlignment="1">
      <alignment horizontal="center"/>
    </xf>
    <xf numFmtId="0" fontId="1" fillId="2" borderId="9" xfId="0" applyFont="1" applyFill="1" applyBorder="1" applyAlignment="1">
      <alignment/>
    </xf>
    <xf numFmtId="2" fontId="1" fillId="4" borderId="10" xfId="0" applyNumberFormat="1" applyFont="1" applyFill="1" applyBorder="1" applyAlignment="1">
      <alignment/>
    </xf>
    <xf numFmtId="1" fontId="1" fillId="4" borderId="11" xfId="0" applyNumberFormat="1" applyFont="1" applyFill="1" applyBorder="1" applyAlignment="1">
      <alignment/>
    </xf>
    <xf numFmtId="0" fontId="1" fillId="4" borderId="11" xfId="0" applyFont="1" applyFill="1" applyBorder="1" applyAlignment="1">
      <alignment/>
    </xf>
    <xf numFmtId="1" fontId="1" fillId="4" borderId="12" xfId="0" applyNumberFormat="1" applyFont="1" applyFill="1" applyBorder="1" applyAlignment="1">
      <alignment/>
    </xf>
    <xf numFmtId="0" fontId="1" fillId="4" borderId="10" xfId="0" applyFont="1" applyFill="1" applyBorder="1" applyAlignment="1">
      <alignment horizontal="center"/>
    </xf>
    <xf numFmtId="1" fontId="1" fillId="4" borderId="11" xfId="0" applyNumberFormat="1" applyFont="1" applyFill="1" applyBorder="1" applyAlignment="1">
      <alignment horizontal="center"/>
    </xf>
    <xf numFmtId="0" fontId="1" fillId="2" borderId="13" xfId="0" applyFont="1" applyFill="1" applyBorder="1" applyAlignment="1">
      <alignment wrapText="1"/>
    </xf>
    <xf numFmtId="0" fontId="1" fillId="2" borderId="4" xfId="0" applyFont="1" applyFill="1" applyBorder="1" applyAlignment="1">
      <alignment wrapText="1"/>
    </xf>
    <xf numFmtId="0" fontId="1" fillId="2" borderId="14" xfId="0" applyFont="1" applyFill="1" applyBorder="1" applyAlignment="1">
      <alignment wrapText="1"/>
    </xf>
    <xf numFmtId="0" fontId="1" fillId="2" borderId="15" xfId="0" applyFont="1" applyFill="1"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2" fontId="3" fillId="3" borderId="7" xfId="0" applyNumberFormat="1" applyFont="1" applyFill="1" applyBorder="1" applyAlignment="1">
      <alignment horizontal="center"/>
    </xf>
    <xf numFmtId="2" fontId="3" fillId="3" borderId="18" xfId="0" applyNumberFormat="1" applyFont="1" applyFill="1" applyBorder="1" applyAlignment="1">
      <alignment horizontal="center"/>
    </xf>
    <xf numFmtId="0" fontId="1" fillId="2" borderId="16" xfId="0" applyFont="1" applyFill="1" applyBorder="1" applyAlignment="1">
      <alignment wrapText="1"/>
    </xf>
    <xf numFmtId="0" fontId="1" fillId="2" borderId="17" xfId="0" applyFont="1" applyFill="1" applyBorder="1" applyAlignment="1">
      <alignment wrapText="1"/>
    </xf>
    <xf numFmtId="0" fontId="1" fillId="0" borderId="0" xfId="0" applyFont="1" applyAlignment="1">
      <alignment wrapText="1"/>
    </xf>
    <xf numFmtId="0" fontId="1" fillId="2" borderId="19" xfId="0" applyFont="1" applyFill="1" applyBorder="1" applyAlignment="1">
      <alignment/>
    </xf>
    <xf numFmtId="0" fontId="1" fillId="2" borderId="17" xfId="0" applyFont="1" applyFill="1" applyBorder="1" applyAlignment="1">
      <alignment/>
    </xf>
    <xf numFmtId="0" fontId="1" fillId="0" borderId="0" xfId="0" applyFont="1" applyAlignment="1">
      <alignment/>
    </xf>
    <xf numFmtId="0" fontId="1" fillId="0" borderId="15" xfId="0" applyFont="1" applyBorder="1" applyAlignment="1">
      <alignment/>
    </xf>
    <xf numFmtId="2" fontId="3" fillId="3" borderId="8" xfId="0" applyNumberFormat="1" applyFont="1" applyFill="1" applyBorder="1" applyAlignment="1">
      <alignment horizontal="center"/>
    </xf>
    <xf numFmtId="0" fontId="0" fillId="0" borderId="0" xfId="0" applyAlignment="1">
      <alignment wrapText="1"/>
    </xf>
    <xf numFmtId="0" fontId="1" fillId="2" borderId="2" xfId="0" applyFont="1" applyFill="1" applyBorder="1" applyAlignment="1">
      <alignment/>
    </xf>
    <xf numFmtId="0" fontId="1" fillId="2" borderId="20" xfId="0" applyFont="1" applyFill="1" applyBorder="1" applyAlignment="1">
      <alignment/>
    </xf>
    <xf numFmtId="0" fontId="1" fillId="2" borderId="1" xfId="0" applyFont="1" applyFill="1" applyBorder="1" applyAlignment="1">
      <alignment/>
    </xf>
    <xf numFmtId="0" fontId="1" fillId="0" borderId="0" xfId="0" applyFont="1" applyBorder="1" applyAlignment="1">
      <alignment/>
    </xf>
    <xf numFmtId="0" fontId="1" fillId="2" borderId="9" xfId="0" applyFont="1" applyFill="1" applyBorder="1" applyAlignment="1">
      <alignment wrapText="1"/>
    </xf>
    <xf numFmtId="0" fontId="1" fillId="2" borderId="19" xfId="0" applyFont="1" applyFill="1" applyBorder="1" applyAlignment="1">
      <alignment wrapText="1"/>
    </xf>
    <xf numFmtId="0" fontId="1" fillId="4" borderId="21" xfId="0" applyNumberFormat="1" applyFont="1" applyFill="1" applyBorder="1" applyAlignment="1">
      <alignment/>
    </xf>
    <xf numFmtId="0" fontId="1" fillId="4" borderId="22" xfId="0" applyNumberFormat="1" applyFont="1" applyFill="1" applyBorder="1" applyAlignment="1">
      <alignment/>
    </xf>
    <xf numFmtId="0" fontId="0" fillId="2" borderId="23" xfId="0" applyFont="1" applyFill="1" applyBorder="1" applyAlignment="1">
      <alignment/>
    </xf>
    <xf numFmtId="0" fontId="0" fillId="2" borderId="24"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23" xfId="0" applyFill="1" applyBorder="1" applyAlignment="1">
      <alignment/>
    </xf>
    <xf numFmtId="0" fontId="0" fillId="2" borderId="24" xfId="0" applyFill="1" applyBorder="1" applyAlignment="1">
      <alignment/>
    </xf>
    <xf numFmtId="1" fontId="1" fillId="4" borderId="11" xfId="0" applyNumberFormat="1" applyFont="1" applyFill="1" applyBorder="1" applyAlignment="1">
      <alignment horizontal="center"/>
    </xf>
    <xf numFmtId="0" fontId="0" fillId="0" borderId="0" xfId="0" applyAlignment="1">
      <alignment/>
    </xf>
    <xf numFmtId="0" fontId="0" fillId="2" borderId="5" xfId="0" applyFont="1" applyFill="1" applyBorder="1" applyAlignment="1">
      <alignment/>
    </xf>
    <xf numFmtId="0" fontId="0" fillId="2" borderId="6" xfId="0" applyFont="1" applyFill="1" applyBorder="1" applyAlignment="1">
      <alignment/>
    </xf>
    <xf numFmtId="0" fontId="0" fillId="2" borderId="5" xfId="0" applyFont="1" applyFill="1" applyBorder="1" applyAlignment="1">
      <alignment wrapText="1"/>
    </xf>
    <xf numFmtId="0" fontId="0" fillId="2" borderId="6" xfId="0" applyFont="1"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0" fillId="2" borderId="25" xfId="0" applyFill="1" applyBorder="1" applyAlignment="1">
      <alignment/>
    </xf>
    <xf numFmtId="0" fontId="0" fillId="2" borderId="26" xfId="0" applyFill="1" applyBorder="1" applyAlignment="1">
      <alignment/>
    </xf>
    <xf numFmtId="1" fontId="5" fillId="5" borderId="12" xfId="0" applyNumberFormat="1" applyFont="1" applyFill="1" applyBorder="1" applyAlignment="1">
      <alignment horizontal="center"/>
    </xf>
    <xf numFmtId="0" fontId="1" fillId="5" borderId="25" xfId="0" applyFont="1" applyFill="1" applyBorder="1" applyAlignment="1">
      <alignment/>
    </xf>
    <xf numFmtId="0" fontId="1" fillId="5" borderId="26"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N35"/>
  <sheetViews>
    <sheetView workbookViewId="0" topLeftCell="A1">
      <selection activeCell="F3" sqref="F3"/>
    </sheetView>
  </sheetViews>
  <sheetFormatPr defaultColWidth="9.140625" defaultRowHeight="12.75"/>
  <cols>
    <col min="3" max="3" width="15.7109375" style="0" customWidth="1"/>
    <col min="5" max="5" width="19.00390625" style="0" customWidth="1"/>
    <col min="8" max="8" width="11.8515625" style="0" customWidth="1"/>
    <col min="10" max="10" width="17.421875" style="0" customWidth="1"/>
    <col min="14" max="14" width="11.00390625" style="0" customWidth="1"/>
  </cols>
  <sheetData>
    <row r="2" ht="13.5" thickBot="1"/>
    <row r="3" spans="2:8" ht="13.5" thickBot="1">
      <c r="B3" s="34" t="s">
        <v>0</v>
      </c>
      <c r="C3" s="34"/>
      <c r="D3" s="34"/>
      <c r="E3" s="35"/>
      <c r="F3" s="4">
        <v>33</v>
      </c>
      <c r="G3" s="2" t="s">
        <v>2</v>
      </c>
      <c r="H3" s="1"/>
    </row>
    <row r="4" spans="2:8" ht="12.75">
      <c r="B4" s="31" t="s">
        <v>1</v>
      </c>
      <c r="C4" s="31"/>
      <c r="D4" s="31"/>
      <c r="E4" s="31"/>
      <c r="F4" s="10">
        <v>49</v>
      </c>
      <c r="G4" s="12" t="s">
        <v>2</v>
      </c>
      <c r="H4" s="7"/>
    </row>
    <row r="5" spans="2:8" ht="13.5" thickBot="1">
      <c r="B5" s="31"/>
      <c r="C5" s="31"/>
      <c r="D5" s="31"/>
      <c r="E5" s="31"/>
      <c r="F5" s="11"/>
      <c r="G5" s="32"/>
      <c r="H5" s="33"/>
    </row>
    <row r="6" spans="2:8" ht="12.75" customHeight="1">
      <c r="B6" s="31" t="s">
        <v>3</v>
      </c>
      <c r="C6" s="31"/>
      <c r="D6" s="31"/>
      <c r="E6" s="31"/>
      <c r="F6" s="27">
        <v>0.05</v>
      </c>
      <c r="G6" s="19" t="s">
        <v>16</v>
      </c>
      <c r="H6" s="20"/>
    </row>
    <row r="7" spans="2:8" ht="17.25" customHeight="1">
      <c r="B7" s="31"/>
      <c r="C7" s="31"/>
      <c r="D7" s="31"/>
      <c r="E7" s="31"/>
      <c r="F7" s="28"/>
      <c r="G7" s="21"/>
      <c r="H7" s="22"/>
    </row>
    <row r="8" spans="2:8" ht="31.5" customHeight="1">
      <c r="B8" s="31"/>
      <c r="C8" s="31"/>
      <c r="D8" s="31"/>
      <c r="E8" s="31"/>
      <c r="F8" s="28"/>
      <c r="G8" s="23"/>
      <c r="H8" s="24"/>
    </row>
    <row r="9" spans="2:8" ht="13.5" customHeight="1" thickBot="1">
      <c r="B9" s="31"/>
      <c r="C9" s="31"/>
      <c r="D9" s="31"/>
      <c r="E9" s="31"/>
      <c r="F9" s="36"/>
      <c r="G9" s="25"/>
      <c r="H9" s="26"/>
    </row>
    <row r="10" spans="2:8" ht="13.5" customHeight="1">
      <c r="B10" s="31" t="s">
        <v>8</v>
      </c>
      <c r="C10" s="31"/>
      <c r="D10" s="31"/>
      <c r="E10" s="31"/>
      <c r="F10" s="27">
        <v>0.08</v>
      </c>
      <c r="G10" s="19" t="s">
        <v>17</v>
      </c>
      <c r="H10" s="20"/>
    </row>
    <row r="11" spans="2:8" ht="46.5" customHeight="1" thickBot="1">
      <c r="B11" s="31"/>
      <c r="C11" s="31"/>
      <c r="D11" s="31"/>
      <c r="E11" s="31"/>
      <c r="F11" s="28"/>
      <c r="G11" s="29"/>
      <c r="H11" s="30"/>
    </row>
    <row r="13" spans="2:14" ht="12.75">
      <c r="B13" s="37" t="s">
        <v>7</v>
      </c>
      <c r="C13" s="37"/>
      <c r="D13" s="37"/>
      <c r="E13" s="37"/>
      <c r="F13" s="37"/>
      <c r="G13" s="37"/>
      <c r="H13" s="37"/>
      <c r="I13" s="37"/>
      <c r="J13" s="37"/>
      <c r="K13" s="37"/>
      <c r="L13" s="37"/>
      <c r="M13" s="37"/>
      <c r="N13" s="37"/>
    </row>
    <row r="14" spans="2:14" ht="12.75">
      <c r="B14" s="37"/>
      <c r="C14" s="37"/>
      <c r="D14" s="37"/>
      <c r="E14" s="37"/>
      <c r="F14" s="37"/>
      <c r="G14" s="37"/>
      <c r="H14" s="37"/>
      <c r="I14" s="37"/>
      <c r="J14" s="37"/>
      <c r="K14" s="37"/>
      <c r="L14" s="37"/>
      <c r="M14" s="37"/>
      <c r="N14" s="37"/>
    </row>
    <row r="15" spans="2:14" ht="12.75">
      <c r="B15" s="37"/>
      <c r="C15" s="37"/>
      <c r="D15" s="37"/>
      <c r="E15" s="37"/>
      <c r="F15" s="37"/>
      <c r="G15" s="37"/>
      <c r="H15" s="37"/>
      <c r="I15" s="37"/>
      <c r="J15" s="37"/>
      <c r="K15" s="37"/>
      <c r="L15" s="37"/>
      <c r="M15" s="37"/>
      <c r="N15" s="37"/>
    </row>
    <row r="16" spans="2:14" ht="12.75">
      <c r="B16" s="37"/>
      <c r="C16" s="37"/>
      <c r="D16" s="37"/>
      <c r="E16" s="37"/>
      <c r="F16" s="37"/>
      <c r="G16" s="37"/>
      <c r="H16" s="37"/>
      <c r="I16" s="37"/>
      <c r="J16" s="37"/>
      <c r="K16" s="37"/>
      <c r="L16" s="37"/>
      <c r="M16" s="37"/>
      <c r="N16" s="37"/>
    </row>
    <row r="17" spans="2:14" ht="12.75">
      <c r="B17" s="37"/>
      <c r="C17" s="37"/>
      <c r="D17" s="37"/>
      <c r="E17" s="37"/>
      <c r="F17" s="37"/>
      <c r="G17" s="37"/>
      <c r="H17" s="37"/>
      <c r="I17" s="37"/>
      <c r="J17" s="37"/>
      <c r="K17" s="37"/>
      <c r="L17" s="37"/>
      <c r="M17" s="37"/>
      <c r="N17" s="37"/>
    </row>
    <row r="18" spans="2:14" ht="12.75">
      <c r="B18" s="37"/>
      <c r="C18" s="37"/>
      <c r="D18" s="37"/>
      <c r="E18" s="37"/>
      <c r="F18" s="37"/>
      <c r="G18" s="37"/>
      <c r="H18" s="37"/>
      <c r="I18" s="37"/>
      <c r="J18" s="37"/>
      <c r="K18" s="37"/>
      <c r="L18" s="37"/>
      <c r="M18" s="37"/>
      <c r="N18" s="37"/>
    </row>
    <row r="19" spans="2:14" ht="12.75">
      <c r="B19" s="37"/>
      <c r="C19" s="37"/>
      <c r="D19" s="37"/>
      <c r="E19" s="37"/>
      <c r="F19" s="37"/>
      <c r="G19" s="37"/>
      <c r="H19" s="37"/>
      <c r="I19" s="37"/>
      <c r="J19" s="37"/>
      <c r="K19" s="37"/>
      <c r="L19" s="37"/>
      <c r="M19" s="37"/>
      <c r="N19" s="37"/>
    </row>
    <row r="20" spans="2:14" ht="12.75">
      <c r="B20" s="37"/>
      <c r="C20" s="37"/>
      <c r="D20" s="37"/>
      <c r="E20" s="37"/>
      <c r="F20" s="37"/>
      <c r="G20" s="37"/>
      <c r="H20" s="37"/>
      <c r="I20" s="37"/>
      <c r="J20" s="37"/>
      <c r="K20" s="37"/>
      <c r="L20" s="37"/>
      <c r="M20" s="37"/>
      <c r="N20" s="37"/>
    </row>
    <row r="21" spans="2:14" ht="12.75">
      <c r="B21" s="37"/>
      <c r="C21" s="37"/>
      <c r="D21" s="37"/>
      <c r="E21" s="37"/>
      <c r="F21" s="37"/>
      <c r="G21" s="37"/>
      <c r="H21" s="37"/>
      <c r="I21" s="37"/>
      <c r="J21" s="37"/>
      <c r="K21" s="37"/>
      <c r="L21" s="37"/>
      <c r="M21" s="37"/>
      <c r="N21" s="37"/>
    </row>
    <row r="22" spans="2:14" ht="12.75">
      <c r="B22" s="37"/>
      <c r="C22" s="37"/>
      <c r="D22" s="37"/>
      <c r="E22" s="37"/>
      <c r="F22" s="37"/>
      <c r="G22" s="37"/>
      <c r="H22" s="37"/>
      <c r="I22" s="37"/>
      <c r="J22" s="37"/>
      <c r="K22" s="37"/>
      <c r="L22" s="37"/>
      <c r="M22" s="37"/>
      <c r="N22" s="37"/>
    </row>
    <row r="23" spans="2:14" ht="12.75">
      <c r="B23" s="37"/>
      <c r="C23" s="37"/>
      <c r="D23" s="37"/>
      <c r="E23" s="37"/>
      <c r="F23" s="37"/>
      <c r="G23" s="37"/>
      <c r="H23" s="37"/>
      <c r="I23" s="37"/>
      <c r="J23" s="37"/>
      <c r="K23" s="37"/>
      <c r="L23" s="37"/>
      <c r="M23" s="37"/>
      <c r="N23" s="37"/>
    </row>
    <row r="24" spans="2:14" ht="12.75">
      <c r="B24" s="37"/>
      <c r="C24" s="37"/>
      <c r="D24" s="37"/>
      <c r="E24" s="37"/>
      <c r="F24" s="37"/>
      <c r="G24" s="37"/>
      <c r="H24" s="37"/>
      <c r="I24" s="37"/>
      <c r="J24" s="37"/>
      <c r="K24" s="37"/>
      <c r="L24" s="37"/>
      <c r="M24" s="37"/>
      <c r="N24" s="37"/>
    </row>
    <row r="25" spans="2:14" ht="12.75">
      <c r="B25" s="37"/>
      <c r="C25" s="37"/>
      <c r="D25" s="37"/>
      <c r="E25" s="37"/>
      <c r="F25" s="37"/>
      <c r="G25" s="37"/>
      <c r="H25" s="37"/>
      <c r="I25" s="37"/>
      <c r="J25" s="37"/>
      <c r="K25" s="37"/>
      <c r="L25" s="37"/>
      <c r="M25" s="37"/>
      <c r="N25" s="37"/>
    </row>
    <row r="26" spans="2:14" ht="12.75">
      <c r="B26" s="37"/>
      <c r="C26" s="37"/>
      <c r="D26" s="37"/>
      <c r="E26" s="37"/>
      <c r="F26" s="37"/>
      <c r="G26" s="37"/>
      <c r="H26" s="37"/>
      <c r="I26" s="37"/>
      <c r="J26" s="37"/>
      <c r="K26" s="37"/>
      <c r="L26" s="37"/>
      <c r="M26" s="37"/>
      <c r="N26" s="37"/>
    </row>
    <row r="27" spans="2:14" ht="12.75">
      <c r="B27" s="37"/>
      <c r="C27" s="37"/>
      <c r="D27" s="37"/>
      <c r="E27" s="37"/>
      <c r="F27" s="37"/>
      <c r="G27" s="37"/>
      <c r="H27" s="37"/>
      <c r="I27" s="37"/>
      <c r="J27" s="37"/>
      <c r="K27" s="37"/>
      <c r="L27" s="37"/>
      <c r="M27" s="37"/>
      <c r="N27" s="37"/>
    </row>
    <row r="28" spans="2:14" ht="12.75">
      <c r="B28" s="37"/>
      <c r="C28" s="37"/>
      <c r="D28" s="37"/>
      <c r="E28" s="37"/>
      <c r="F28" s="37"/>
      <c r="G28" s="37"/>
      <c r="H28" s="37"/>
      <c r="I28" s="37"/>
      <c r="J28" s="37"/>
      <c r="K28" s="37"/>
      <c r="L28" s="37"/>
      <c r="M28" s="37"/>
      <c r="N28" s="37"/>
    </row>
    <row r="29" spans="2:14" ht="12.75">
      <c r="B29" s="37"/>
      <c r="C29" s="37"/>
      <c r="D29" s="37"/>
      <c r="E29" s="37"/>
      <c r="F29" s="37"/>
      <c r="G29" s="37"/>
      <c r="H29" s="37"/>
      <c r="I29" s="37"/>
      <c r="J29" s="37"/>
      <c r="K29" s="37"/>
      <c r="L29" s="37"/>
      <c r="M29" s="37"/>
      <c r="N29" s="37"/>
    </row>
    <row r="30" spans="2:14" ht="12.75">
      <c r="B30" s="37"/>
      <c r="C30" s="37"/>
      <c r="D30" s="37"/>
      <c r="E30" s="37"/>
      <c r="F30" s="37"/>
      <c r="G30" s="37"/>
      <c r="H30" s="37"/>
      <c r="I30" s="37"/>
      <c r="J30" s="37"/>
      <c r="K30" s="37"/>
      <c r="L30" s="37"/>
      <c r="M30" s="37"/>
      <c r="N30" s="37"/>
    </row>
    <row r="31" ht="13.5" thickBot="1"/>
    <row r="32" spans="2:10" ht="13.5" thickBot="1">
      <c r="B32" s="34" t="s">
        <v>4</v>
      </c>
      <c r="C32" s="34"/>
      <c r="D32" s="34"/>
      <c r="E32" s="35"/>
      <c r="F32" s="4">
        <v>500000</v>
      </c>
      <c r="G32" s="38" t="s">
        <v>5</v>
      </c>
      <c r="H32" s="39"/>
      <c r="I32" s="39"/>
      <c r="J32" s="40"/>
    </row>
    <row r="33" ht="13.5" thickBot="1"/>
    <row r="34" spans="2:10" ht="12.75">
      <c r="B34" s="41" t="s">
        <v>6</v>
      </c>
      <c r="C34" s="41"/>
      <c r="D34" s="41"/>
      <c r="E34" s="41"/>
      <c r="F34" s="10">
        <v>70</v>
      </c>
      <c r="G34" s="19" t="s">
        <v>18</v>
      </c>
      <c r="H34" s="42"/>
      <c r="I34" s="42"/>
      <c r="J34" s="20"/>
    </row>
    <row r="35" spans="6:10" ht="27" customHeight="1" thickBot="1">
      <c r="F35" s="11"/>
      <c r="G35" s="29"/>
      <c r="H35" s="43"/>
      <c r="I35" s="43"/>
      <c r="J35" s="30"/>
    </row>
  </sheetData>
  <mergeCells count="16">
    <mergeCell ref="B13:N30"/>
    <mergeCell ref="G32:J32"/>
    <mergeCell ref="B32:E32"/>
    <mergeCell ref="B34:E34"/>
    <mergeCell ref="G34:J35"/>
    <mergeCell ref="F34:F35"/>
    <mergeCell ref="B3:E3"/>
    <mergeCell ref="B10:E11"/>
    <mergeCell ref="B6:E9"/>
    <mergeCell ref="F6:F9"/>
    <mergeCell ref="G6:H9"/>
    <mergeCell ref="F10:F11"/>
    <mergeCell ref="G10:H11"/>
    <mergeCell ref="B4:E5"/>
    <mergeCell ref="F4:F5"/>
    <mergeCell ref="G4:H5"/>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3:G20"/>
  <sheetViews>
    <sheetView tabSelected="1" workbookViewId="0" topLeftCell="A1">
      <selection activeCell="B8" sqref="B8:E8"/>
    </sheetView>
  </sheetViews>
  <sheetFormatPr defaultColWidth="9.140625" defaultRowHeight="12.75"/>
  <cols>
    <col min="5" max="5" width="17.28125" style="0" customWidth="1"/>
    <col min="6" max="6" width="12.7109375" style="0" bestFit="1" customWidth="1"/>
  </cols>
  <sheetData>
    <row r="2" ht="13.5" thickBot="1"/>
    <row r="3" spans="2:6" ht="12.75">
      <c r="B3" s="46" t="s">
        <v>9</v>
      </c>
      <c r="C3" s="47"/>
      <c r="D3" s="47"/>
      <c r="E3" s="47"/>
      <c r="F3" s="17" t="str">
        <f>CONCATENATE('Input Sheet'!F34,"th year")</f>
        <v>70th year</v>
      </c>
    </row>
    <row r="4" spans="2:6" ht="17.25" customHeight="1">
      <c r="B4" s="56" t="s">
        <v>11</v>
      </c>
      <c r="C4" s="57"/>
      <c r="D4" s="57"/>
      <c r="E4" s="57"/>
      <c r="F4" s="52">
        <f>'Input Sheet'!F32*((1+'Input Sheet'!F6)^('Input Sheet'!F4-'Input Sheet'!F3))</f>
        <v>1091437.294190968</v>
      </c>
    </row>
    <row r="5" spans="2:6" ht="12.75">
      <c r="B5" s="56"/>
      <c r="C5" s="57"/>
      <c r="D5" s="57"/>
      <c r="E5" s="57"/>
      <c r="F5" s="52"/>
    </row>
    <row r="6" spans="2:6" ht="12.75">
      <c r="B6" s="54" t="s">
        <v>10</v>
      </c>
      <c r="C6" s="55"/>
      <c r="D6" s="55"/>
      <c r="E6" s="55"/>
      <c r="F6" s="18">
        <f>'Input Sheet'!F34-'Input Sheet'!F4</f>
        <v>21</v>
      </c>
    </row>
    <row r="7" spans="2:7" ht="15">
      <c r="B7" s="54" t="str">
        <f>CONCATENATE("Annuity required at ",'Input Sheet'!F4+1,"th year")</f>
        <v>Annuity required at 50th year</v>
      </c>
      <c r="C7" s="55"/>
      <c r="D7" s="55"/>
      <c r="E7" s="55"/>
      <c r="F7" s="18">
        <f>F4*(1/('Input Sheet'!F10)-(1/('Input Sheet'!F10*((1+'Input Sheet'!F10)^F6))))</f>
        <v>10932712.531986566</v>
      </c>
      <c r="G7" s="6" t="s">
        <v>12</v>
      </c>
    </row>
    <row r="8" spans="2:6" ht="13.5" thickBot="1">
      <c r="B8" s="63" t="str">
        <f>CONCATENATE("Saving (per annum) required from ",'Input Sheet'!F3,"th year")</f>
        <v>Saving (per annum) required from 33th year</v>
      </c>
      <c r="C8" s="64"/>
      <c r="D8" s="64"/>
      <c r="E8" s="64"/>
      <c r="F8" s="62">
        <f>F7/(((1+'Input Sheet'!F10)^('Input Sheet'!F4-'Input Sheet'!F3)-1)/'Input Sheet'!F10)</f>
        <v>360526.66165135766</v>
      </c>
    </row>
    <row r="9" spans="2:6" ht="12.75">
      <c r="B9" s="53"/>
      <c r="C9" s="53"/>
      <c r="D9" s="53"/>
      <c r="E9" s="53"/>
      <c r="F9" s="5"/>
    </row>
    <row r="10" spans="2:5" ht="12.75">
      <c r="B10" s="34" t="s">
        <v>13</v>
      </c>
      <c r="C10" s="34"/>
      <c r="D10" s="34"/>
      <c r="E10" s="34"/>
    </row>
    <row r="11" spans="2:5" ht="13.5" thickBot="1">
      <c r="B11" s="3"/>
      <c r="C11" s="3"/>
      <c r="D11" s="3"/>
      <c r="E11" s="3"/>
    </row>
    <row r="12" spans="2:6" ht="12.75">
      <c r="B12" s="50" t="s">
        <v>15</v>
      </c>
      <c r="C12" s="51"/>
      <c r="D12" s="51"/>
      <c r="E12" s="51"/>
      <c r="F12" s="13">
        <f>((1+'Input Sheet'!F10)^('Input Sheet'!F4-'Input Sheet'!F3)-1)/'Input Sheet'!F10</f>
        <v>30.324283041676665</v>
      </c>
    </row>
    <row r="13" spans="2:6" ht="12.75">
      <c r="B13" s="48" t="str">
        <f>CONCATENATE("Perpetual value at ",'Input Sheet'!F4,"th year")</f>
        <v>Perpetual value at 49th year</v>
      </c>
      <c r="C13" s="49"/>
      <c r="D13" s="49"/>
      <c r="E13" s="49"/>
      <c r="F13" s="14">
        <f>F7/'Input Sheet'!F6</f>
        <v>218654250.63973132</v>
      </c>
    </row>
    <row r="14" spans="2:6" ht="12.75">
      <c r="B14" s="48"/>
      <c r="C14" s="49"/>
      <c r="D14" s="49"/>
      <c r="E14" s="49"/>
      <c r="F14" s="15"/>
    </row>
    <row r="15" spans="2:6" ht="12.75">
      <c r="B15" s="58" t="str">
        <f>CONCATENATE("Perpetual value at ",'Input Sheet'!F34,"th year considering Inflation &amp; saving rate")</f>
        <v>Perpetual value at 70th year considering Inflation &amp; saving rate</v>
      </c>
      <c r="C15" s="59"/>
      <c r="D15" s="59"/>
      <c r="E15" s="59"/>
      <c r="F15" s="44">
        <f>('Input Sheet'!F32*(1+'Input Sheet'!F6)^('Input Sheet'!F34-'Input Sheet'!F3))/('Input Sheet'!F10-'Input Sheet'!F6)</f>
        <v>101356782.37950762</v>
      </c>
    </row>
    <row r="16" spans="2:6" ht="12.75">
      <c r="B16" s="58"/>
      <c r="C16" s="59"/>
      <c r="D16" s="59"/>
      <c r="E16" s="59"/>
      <c r="F16" s="45"/>
    </row>
    <row r="17" spans="2:6" ht="12.75">
      <c r="B17" s="48"/>
      <c r="C17" s="49"/>
      <c r="D17" s="49"/>
      <c r="E17" s="49"/>
      <c r="F17" s="15"/>
    </row>
    <row r="18" spans="2:6" ht="12.75">
      <c r="B18" s="48" t="s">
        <v>14</v>
      </c>
      <c r="C18" s="49"/>
      <c r="D18" s="49"/>
      <c r="E18" s="49"/>
      <c r="F18" s="14">
        <f>F13-F15</f>
        <v>117297468.2602237</v>
      </c>
    </row>
    <row r="19" spans="2:6" ht="12.75">
      <c r="B19" s="8"/>
      <c r="C19" s="9"/>
      <c r="D19" s="9"/>
      <c r="E19" s="9"/>
      <c r="F19" s="15"/>
    </row>
    <row r="20" spans="2:6" ht="13.5" thickBot="1">
      <c r="B20" s="60" t="str">
        <f>CONCATENATE("Value of Annuity required @ ",'Input Sheet'!F4,"th year")</f>
        <v>Value of Annuity required @ 49th year</v>
      </c>
      <c r="C20" s="61"/>
      <c r="D20" s="61"/>
      <c r="E20" s="61"/>
      <c r="F20" s="16">
        <f>F18/F12</f>
        <v>3868103.5953599974</v>
      </c>
    </row>
  </sheetData>
  <mergeCells count="16">
    <mergeCell ref="B20:E20"/>
    <mergeCell ref="B7:E7"/>
    <mergeCell ref="B4:E5"/>
    <mergeCell ref="B17:E17"/>
    <mergeCell ref="B18:E18"/>
    <mergeCell ref="B15:E16"/>
    <mergeCell ref="F15:F16"/>
    <mergeCell ref="B3:E3"/>
    <mergeCell ref="B13:E13"/>
    <mergeCell ref="B14:E14"/>
    <mergeCell ref="B12:E12"/>
    <mergeCell ref="F4:F5"/>
    <mergeCell ref="B9:E9"/>
    <mergeCell ref="B8:E8"/>
    <mergeCell ref="B10:E10"/>
    <mergeCell ref="B6:E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Wipro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Amal Gupta</dc:creator>
  <cp:keywords/>
  <dc:description/>
  <cp:lastModifiedBy>Amal Gupta</cp:lastModifiedBy>
  <dcterms:created xsi:type="dcterms:W3CDTF">2007-11-11T08:12:15Z</dcterms:created>
  <dcterms:modified xsi:type="dcterms:W3CDTF">2008-09-16T06:24:36Z</dcterms:modified>
  <cp:category/>
  <cp:version/>
  <cp:contentType/>
  <cp:contentStatus/>
</cp:coreProperties>
</file>