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0" windowWidth="12600" windowHeight="8190" activeTab="0"/>
  </bookViews>
  <sheets>
    <sheet name="Instructions &amp; Main Menu" sheetId="1" r:id="rId1"/>
    <sheet name="Definitions" sheetId="2" r:id="rId2"/>
    <sheet name="Find Sample Size (1-Sample)" sheetId="3" r:id="rId3"/>
    <sheet name="Find Sample Size (2-Sample)" sheetId="4" r:id="rId4"/>
    <sheet name="Find Margin of Error (1-Sample)" sheetId="5" r:id="rId5"/>
    <sheet name="Find Margin of Error (2-Sample)" sheetId="6" r:id="rId6"/>
    <sheet name="DropDownMenus" sheetId="7" state="hidden" r:id="rId7"/>
  </sheets>
  <definedNames>
    <definedName name="assumeone" localSheetId="1">'Definitions'!#REF!</definedName>
    <definedName name="assumeone">'Instructions &amp; Main Menu'!#REF!</definedName>
    <definedName name="data">#REF!</definedName>
    <definedName name="Define1" localSheetId="1">'Definitions'!#REF!</definedName>
    <definedName name="Define1">'Instructions &amp; Main Menu'!#REF!</definedName>
    <definedName name="Definite" localSheetId="1">'Definitions'!#REF!</definedName>
    <definedName name="Definite">'Instructions &amp; Main Menu'!#REF!</definedName>
    <definedName name="Definition" localSheetId="1">'Definitions'!#REF!</definedName>
    <definedName name="Definition">'Instructions &amp; Main Menu'!#REF!</definedName>
    <definedName name="Definitions" localSheetId="1">'Definitions'!#REF!</definedName>
    <definedName name="Definitions">'Instructions &amp; Main Menu'!#REF!</definedName>
    <definedName name="Definitions1">'Definitions'!$A$1</definedName>
    <definedName name="fixonepop" localSheetId="1">'Definitions'!#REF!</definedName>
    <definedName name="fixonepop">'Instructions &amp; Main Menu'!#REF!</definedName>
    <definedName name="H">#REF!</definedName>
    <definedName name="HalfWidth">'Find Margin of Error (1-Sample)'!#REF!</definedName>
    <definedName name="Instruct" localSheetId="1">'Definitions'!#REF!</definedName>
    <definedName name="Instruct">'Instructions &amp; Main Menu'!#REF!</definedName>
    <definedName name="Instruction">'Instructions &amp; Main Menu'!$A$1</definedName>
    <definedName name="Instructions" localSheetId="1">'Definitions'!#REF!</definedName>
    <definedName name="Instructions">'Instructions &amp; Main Menu'!#REF!</definedName>
    <definedName name="margineone" localSheetId="1">'Definitions'!#REF!</definedName>
    <definedName name="margineone">'Instructions &amp; Main Menu'!#REF!</definedName>
    <definedName name="moeonesamp">'Find Margin of Error (1-Sample)'!$A$1</definedName>
    <definedName name="moetwosamp">'Find Margin of Error (2-Sample)'!$A$1</definedName>
    <definedName name="n">#REF!</definedName>
    <definedName name="onesampe" localSheetId="1">'Definitions'!#REF!</definedName>
    <definedName name="onesampe">'Instructions &amp; Main Menu'!#REF!</definedName>
    <definedName name="OneSample">'Find Sample Size (1-Sample)'!#REF!</definedName>
    <definedName name="OneSample1">'Find Sample Size (1-Sample)'!#REF!</definedName>
    <definedName name="_xlnm.Print_Area" localSheetId="1">'Definitions'!$B$2:$F$84</definedName>
    <definedName name="_xlnm.Print_Area" localSheetId="4">'Find Margin of Error (1-Sample)'!$B$1:$J$37</definedName>
    <definedName name="_xlnm.Print_Area" localSheetId="5">'Find Margin of Error (2-Sample)'!$B$1:$F$34</definedName>
    <definedName name="_xlnm.Print_Area" localSheetId="2">'Find Sample Size (1-Sample)'!$B$1:$F$36</definedName>
    <definedName name="_xlnm.Print_Area" localSheetId="3">'Find Sample Size (2-Sample)'!$B$1:$F$37</definedName>
    <definedName name="_xlnm.Print_Area" localSheetId="0">'Instructions &amp; Main Menu'!$B$2:$F$92</definedName>
    <definedName name="_xlnm.Print_Titles" localSheetId="0">'Instructions &amp; Main Menu'!$2:$2</definedName>
    <definedName name="s">#REF!</definedName>
    <definedName name="sampleone">'Find Sample Size (1-Sample)'!$A$1</definedName>
    <definedName name="sampletwo">'Find Sample Size (2-Sample)'!$A$1</definedName>
    <definedName name="TopInst" localSheetId="1">'Definitions'!#REF!</definedName>
    <definedName name="TopInst">'Instructions &amp; Main Menu'!$B$1</definedName>
    <definedName name="Topofonesamp" localSheetId="4">'Find Margin of Error (1-Sample)'!#REF!</definedName>
    <definedName name="Topofonesamp">'Find Sample Size (1-Sample)'!#REF!</definedName>
    <definedName name="Topofonesampe" localSheetId="4">'Find Margin of Error (1-Sample)'!#REF!</definedName>
    <definedName name="Topofonesampe">'Find Sample Size (1-Sample)'!#REF!</definedName>
    <definedName name="Toponeprop">#REF!</definedName>
    <definedName name="TopOneSamp" localSheetId="4">'Find Margin of Error (1-Sample)'!#REF!</definedName>
    <definedName name="TopOneSamp" localSheetId="5">'Find Margin of Error (2-Sample)'!#REF!</definedName>
    <definedName name="TopOneSamp" localSheetId="2">'Find Sample Size (1-Sample)'!#REF!</definedName>
    <definedName name="TopOneSamp" localSheetId="3">'Find Sample Size (2-Sample)'!#REF!</definedName>
    <definedName name="TopOneSamp">#REF!</definedName>
    <definedName name="TopOneSamp1" localSheetId="4">'Find Margin of Error (1-Sample)'!#REF!</definedName>
    <definedName name="TopOneSamp1">'Find Sample Size (1-Sample)'!#REF!</definedName>
    <definedName name="TopOneSampe" localSheetId="4">'Find Margin of Error (1-Sample)'!#REF!</definedName>
    <definedName name="TopOneSampe" localSheetId="5">'Find Margin of Error (2-Sample)'!#REF!</definedName>
    <definedName name="TopOneSampe" localSheetId="2">'Find Sample Size (1-Sample)'!#REF!</definedName>
    <definedName name="TopOneSampe" localSheetId="3">'Find Sample Size (2-Sample)'!#REF!</definedName>
    <definedName name="TopOneSampe">#REF!</definedName>
    <definedName name="twosampe">'Find Margin of Error (2-Sample)'!#REF!</definedName>
    <definedName name="TwoSample">'Find Sample Size (2-Sample)'!#REF!</definedName>
    <definedName name="TwoSampleTest">'Find Margin of Error (2-Sample)'!#REF!</definedName>
    <definedName name="twosamptest" localSheetId="5">'Find Margin of Error (2-Sample)'!#REF!</definedName>
    <definedName name="twosamptest">'Find Sample Size (2-Sample)'!#REF!</definedName>
    <definedName name="View">#REF!</definedName>
    <definedName name="View2">#REF!</definedName>
  </definedNames>
  <calcPr fullCalcOnLoad="1"/>
</workbook>
</file>

<file path=xl/comments3.xml><?xml version="1.0" encoding="utf-8"?>
<comments xmlns="http://schemas.openxmlformats.org/spreadsheetml/2006/main">
  <authors>
    <author>Joseph</author>
    <author>MCrow</author>
    <author>The Cadmus Group, Inc.</author>
  </authors>
  <commentList>
    <comment ref="D16" authorId="0">
      <text>
        <r>
          <rPr>
            <sz val="8"/>
            <rFont val="Tahoma"/>
            <family val="2"/>
          </rPr>
          <t>This is half the size you would like to have for your confidence interval.  E.g., to have an estimate that is within ± 5 percentage points, enter "0.05."  
Assume the estimate of the proportion of facilities in compliance is 50 percent, you chose a confidence level of 95 percent, and the size of the interval is ± 5 percentage points.  In this case, you would have 95 percent confidence that the true proportion of facilities in compliance is 45 to 55 percent.  
The smaller the margin of error, the larger the sample size needed.    
Note that the Score confidence interval is asymmetrical at proportions other than 50%, so the concept of a margin of error does not readily fit the Score confidence interval in those situations.  You are able to use the concept of margin of error in this Sample Planner tool, however, because the Sample Planner assumes a proportion of 50%--a conservative approach that will yield the maximum sample size necessary.  For more information on the Score confidence interval (and the Wald confidence interval), see the "Definitions" sheet.</t>
        </r>
      </text>
    </comment>
    <comment ref="D14" authorId="0">
      <text>
        <r>
          <rPr>
            <sz val="8"/>
            <rFont val="Tahoma"/>
            <family val="2"/>
          </rPr>
          <t xml:space="preserve">This is the confidence level, an estimate of the certainty associated with the margin of error or confidence interval for your result. Conclusions based on sampling, rather than inspecting every facility, will always involve some amount of uncertainty.
You can choose either 90% or 95%, which are two standard levels of confidence. Most, if not all, ERPs to date have used a 95% confidence level.
E.g., if you estimate that 50 percent of facilities are in compliance, with a 95 percent confidence interval of ± 5 percent, you can state that you are 95 percent confident that the true proportion of facilities in compliance is between 45 and 55 percent.  
The higher the level of confidence, the larger the number of inspections needed.  
</t>
        </r>
      </text>
    </comment>
    <comment ref="D20" authorId="1">
      <text>
        <r>
          <rPr>
            <sz val="8"/>
            <rFont val="Tahoma"/>
            <family val="2"/>
          </rPr>
          <t xml:space="preserve">This is the sample required to calculate a Score confidence interval, which is considered a more accurate estimate than the standard (Wald) interval, especially with smaller sample sizes and proportions close to 0 percent or 100 percent.  
For more information on the Score confidence interval (and the Wald confidence interval), see the "Definitions" sheet.   </t>
        </r>
      </text>
    </comment>
    <comment ref="D15" authorId="2">
      <text>
        <r>
          <rPr>
            <sz val="8"/>
            <rFont val="Tahoma"/>
            <family val="2"/>
          </rPr>
          <t xml:space="preserve">This is the population about which you wish to make inferences. E.g., if you want to know what proportion of 500 dry cleaners is in compliance with proposed standards, enter “500.” If you're not sure how many there are, put the largest likely number to be sure you inspect enough facilities to achieve the confidence level and confidence interval you are seeking. 
Typically, the characteristic you intend to measure applies to all facilities in the population. If the characteristic applies to a subset of facilities, you should enter the number to which it applies rather than the total number of facilities.
</t>
        </r>
      </text>
    </comment>
  </commentList>
</comments>
</file>

<file path=xl/comments4.xml><?xml version="1.0" encoding="utf-8"?>
<comments xmlns="http://schemas.openxmlformats.org/spreadsheetml/2006/main">
  <authors>
    <author>Joseph</author>
    <author>The Cadmus Group, Inc.</author>
  </authors>
  <commentList>
    <comment ref="D18" authorId="0">
      <text>
        <r>
          <rPr>
            <sz val="8"/>
            <rFont val="Tahoma"/>
            <family val="2"/>
          </rPr>
          <t xml:space="preserve">This is the maximum margin of error that will be associated with differences in proportions between the two samples. The smaller the margin of error of the difference, the larger the sample size you will need for a given confidence level.
E.g., say your confidence level is 95% and margin of error is ± 5 percentage points, and you find 62% compliance in Round 1 and 72% compliance in Round 2. The observed difference between the two samples is 10 percentage points.  Since the margin of error of the difference is ± 5 percentage points, the confidence interval of the difference ranges from 5 to 15 percentage points.  Consequently, you would be able to say that you are 95% confident that compliance improved by between 5 and 15 percentage points.  In other words, since you observed a change greater than the margin of error for the difference (in our example, ±10 percentage points), you can be confident that a change occurred – i.e., that there is a “significant difference” between the results from Round 1 and Round 2.    
Suppose, on the other hand, that with a margin of error of ± 5 percentage points you find 62% compliance in Round 1 and 65% compliance in Round 2. The observed difference is 3 percentage points, and the confidence interval of the difference is 3 ± 5 percentage points. In other words, the confidence interval ranges from or -2 to 8 percentage points. In this case, since the confidence interval of the difference includes zero (because the observed difference is less than the margin of error of the difference), it is possible that there was no change in performance in the overall population.  Therefore, you cannot infer that a change in compliance occurred; you can not say that the results from Round 1 and Round 2 are “significantly different.”  
</t>
        </r>
      </text>
    </comment>
    <comment ref="D15" authorId="0">
      <text>
        <r>
          <rPr>
            <sz val="8"/>
            <rFont val="Tahoma"/>
            <family val="2"/>
          </rPr>
          <t xml:space="preserve">This is the confidence level, an estimate of the certainty associated with the margin of error or confidence interval for your result (in this case, your result is the difference between the findings from two samples). Conclusions based on sampling, rather than inspecting every facility, will always involve some amount of uncertainty.
You can choose either 90% or 95%, which are two standard levels of confidence. A 95% confidence level means that you can be 95% confident that the confidence interval includes the true difference between the two populations. Most, if not all, ERPs to date have used a 95% confidence level.
E.g., if you find that compliance improved 10 percentage points ± 5 percentage points between the first and second rounds of inspections (with a confidence level of 95%), you can state that you are 95% confident that the actual improvement in compliance is between 5 and 15 percentage points. The higher the level of confidence, the larger the number of inspections needed for a given confidence interval.
</t>
        </r>
      </text>
    </comment>
    <comment ref="D16" authorId="1">
      <text>
        <r>
          <rPr>
            <sz val="8"/>
            <rFont val="Tahoma"/>
            <family val="2"/>
          </rPr>
          <t xml:space="preserve">This is the population about which you wish to make inferences in the first round of inspections. E.g., if you want to know what proportion of 500 dry cleaners is in compliance with proposed standards, enter “500.” If you're not sure how many there are, put the largest likely number to be sure you inspect enough facilities to achieve the confidence level and confidence interval you are seeking. 
Typically, you will want to sample from the same population for both rounds of inspections. E.g., if you are looking at drycleaners in compliance in the state, it is important to ensure you have an entire listing of drycleaners before both rounds of sampling.
Typically, the characteristic you intend to measure applies to all facilities in the population. If the characteristic applies to a subset of facilities, you should enter the number to which it applies rather than the total number of facilities.
</t>
        </r>
      </text>
    </comment>
    <comment ref="D17" authorId="1">
      <text>
        <r>
          <rPr>
            <sz val="8"/>
            <rFont val="Tahoma"/>
            <family val="2"/>
          </rPr>
          <t>This is the population about which you wish to make inferences in the second round of inspections.  For more information, see the comment above (regarding population, Round 1).  This population size will typically be the same as for the first round of inspections.  If the population size is expected to change substantially between rounds, then insert the expected population for Round 2 here. By default, this cell is set to equal the population for the first round of inspections.</t>
        </r>
      </text>
    </comment>
  </commentList>
</comments>
</file>

<file path=xl/comments5.xml><?xml version="1.0" encoding="utf-8"?>
<comments xmlns="http://schemas.openxmlformats.org/spreadsheetml/2006/main">
  <authors>
    <author>Joseph</author>
    <author>Richard Krop</author>
    <author>The Cadmus Group, Inc.</author>
  </authors>
  <commentList>
    <comment ref="H16" authorId="0">
      <text>
        <r>
          <rPr>
            <sz val="8"/>
            <rFont val="Tahoma"/>
            <family val="0"/>
          </rPr>
          <t>This is the total number of inspections you think you can conduct.  I.e., it is the sample size.
If there is a maximum number of inspections you can carry out due to budget constraints or other reasons, enter that number here.  You can vary this sample size and see how it affects the margin of error.</t>
        </r>
      </text>
    </comment>
    <comment ref="H22" authorId="1">
      <text>
        <r>
          <rPr>
            <sz val="8"/>
            <rFont val="Tahoma"/>
            <family val="2"/>
          </rPr>
          <t xml:space="preserve">This is half the size of your confidence interval.  E.g., assume the estimate of the proportion of facilities in compliance is 50 
percent, you chose a confidence level of 95%, and the size of the interval is ± 5 percentage points. In this case, you would have
95% confidence that the true proportion of facilities in compliance is 45 to 55 percent.
The confidence interval calculated here is the Score confidence interval, which is considered a more accurate estimate than the  standard (Wald) interval, especially with smaller sample sizes and proportions close to 0% or 100%.  
Also note that the Score confidence interval is asymmetrical at proportions other than 50%, so the concept of a margin of error does not readily fit the Score confidence interval in those situations.  You are able to use the concept of margin of error in this Sample Planner tool, however, because the Sample Planner assumes a proportion of 50% -- a conservative approach that will yield the maximum sample size necessary.  For more information on the Score confidence interval (and the Wald confidence interval), see the "Definitions" sheet.  </t>
        </r>
      </text>
    </comment>
    <comment ref="H14" authorId="0">
      <text>
        <r>
          <rPr>
            <sz val="8"/>
            <rFont val="Tahoma"/>
            <family val="2"/>
          </rPr>
          <t xml:space="preserve">This is the confidence level, an estimate of the certainty associated with the margin of error or confidence interval for your result. Conclusions based on sampling, rather than inspecting every facility, will always involve some amount of uncertainty.
You can choose either 90% or 95%, which are two standard levels of confidence. Most, if not all, ERPs to date have used a 95% confidence level.
E.g., if you estimate that 50 percent of facilities is in compliance, with a 95 percent confidence interval of ± 5 percent, you can state that you are 95 percent confident that the true proportion of facilities in compliance is between 45 and 55 percent.  
The higher the level of confidence, the larger the number of inspections needed.  
</t>
        </r>
      </text>
    </comment>
    <comment ref="H15" authorId="2">
      <text>
        <r>
          <rPr>
            <sz val="8"/>
            <rFont val="Tahoma"/>
            <family val="2"/>
          </rPr>
          <t xml:space="preserve">This is the population about which you wish to make inferences. E.g., if you want to know what proportion of 500 dry cleaners is in compliance with proposed standards, enter “500.” If you're not sure how many there are, put the largest likely number to be sure you inspect enough facilities to achieve the confidence level and confidence interval you are seeking. 
Typically, the characteristic you intend to measure applies to all facilities in the population. If the characteristic applies to a subset of facilities, you should enter the number to which it applies rather than the total number of facilities.
</t>
        </r>
      </text>
    </comment>
  </commentList>
</comments>
</file>

<file path=xl/comments6.xml><?xml version="1.0" encoding="utf-8"?>
<comments xmlns="http://schemas.openxmlformats.org/spreadsheetml/2006/main">
  <authors>
    <author>Joseph</author>
    <author>MCrow</author>
    <author>MCrow (Cadmus Group, Inc.)</author>
    <author>The Cadmus Group, Inc.</author>
  </authors>
  <commentList>
    <comment ref="D17" authorId="0">
      <text>
        <r>
          <rPr>
            <sz val="8"/>
            <rFont val="Tahoma"/>
            <family val="0"/>
          </rPr>
          <t xml:space="preserve">This is the sample size for Round 1 of inspections -- i.e., the number of inspections you expect to conduct in the first round. 
If there is a maximum number of inspections you can carry out in the first round due to budget constraints or other reasons, enter that number here. You can vary this sample size and see how it affects the margin of error.
</t>
        </r>
      </text>
    </comment>
    <comment ref="D22" authorId="1">
      <text>
        <r>
          <rPr>
            <sz val="8"/>
            <rFont val="Tahoma"/>
            <family val="2"/>
          </rPr>
          <t xml:space="preserve">This is the maximum margin of error associated with the difference in proportions observed in the two samples.  The margin of error is half the width of the confidence interval of the difference.  
E.g., if your margin of error is ± 10 percentage points, then you can be confident (at a 90% or 95% confidence level) that the actual difference is within ± 10 percentage points of the observed value. If you were to observe a 15 percentage points difference between Round 1 and Round 2 results, you can be confident that the actual difference was between 5 and 25 percentage points.  If you were to instead observe a 7 percentage points difference between Round 1 and Round 2, the confidence interval of the difference would be -3 to 17 percentage points.  In this case, because the confidence interval of the difference includes zero, you can not be confident that a change occurred in the population as a whole – i.e., the results from Round 1 and Round 2 are not “significantly different.”  On the other hand, if you were to observe a change greater than the margin of error (in our example, ±10 percentage points), you can be confident that a change occurred – i.e., that there is a “significant difference.” 
</t>
        </r>
      </text>
    </comment>
    <comment ref="D18" authorId="2">
      <text>
        <r>
          <rPr>
            <sz val="8"/>
            <rFont val="Tahoma"/>
            <family val="2"/>
          </rPr>
          <t>This is the sample size for Round 2 of inspections -- i.e., the number of inspections you expect to conduct in the second round. 
If there is a maximum number of inspections you can carry out in the second round due to budget constraints or other reasons, enter that number here. You can vary this sample size and see how it affects the margin of error. 
Since many ERPs will have the same number of inspections in both rounds, this cell defaults to the Round 1 value.</t>
        </r>
      </text>
    </comment>
    <comment ref="D15" authorId="3">
      <text>
        <r>
          <rPr>
            <sz val="8"/>
            <rFont val="Tahoma"/>
            <family val="2"/>
          </rPr>
          <t xml:space="preserve">This is the population about which you wish to make inferences in the first round of inspections. E.g., if you want to know what proportion of 500 dry cleaners is in compliance with proposed standards, enter “500.” If you're not sure how many there are, put the largest likely number to be sure you inspect enough facilities to achieve the confidence level and confidence interval you are seeking. 
Typically, you will want to sample from the same population for both rounds of inspections. E.g., if you are looking at drycleaners in compliance in the state, it is important to ensure you have an entire listing of drycleaners before both rounds of sampling.
Typically, the characteristic you intend to measure applies to all facilities in the population. If the characteristic applies to a subset of facilities, you should enter the number to which it applies rather than the total number of facilities.
</t>
        </r>
      </text>
    </comment>
    <comment ref="D16" authorId="3">
      <text>
        <r>
          <rPr>
            <sz val="8"/>
            <rFont val="Tahoma"/>
            <family val="2"/>
          </rPr>
          <t>This is the population about which you wish to make inferences in the second round of inspections.  For more information, see the comment above (regarding population, Round 1).  This population size will typically be the same as for the first round of inspections.  If the population size is expected to change substantially between rounds, then insert the expected population for Round 2 here. By default, this cell is set to equal the population for the first round of inspections.</t>
        </r>
      </text>
    </comment>
    <comment ref="D14" authorId="0">
      <text>
        <r>
          <rPr>
            <sz val="8"/>
            <rFont val="Tahoma"/>
            <family val="2"/>
          </rPr>
          <t xml:space="preserve">This is the confidence level, an estimate of the certainty associated with the margin of error or confidence interval for your result (in this case, your result is the difference between the findings from two samples). Conclusions based on sampling, rather than inspecting every facility, will always involve some amount of uncertainty.
You can choose either 90% or 95%, which are two standard levels of confidence. A 95% confidence level means that you can be 95% confident that the confidence interval includes the true difference between the two populations. Most, if not all, ERPs to date have used a 95% confidence level.
E.g., if you find that compliance improved 10 percentage points ± 5 percentage points between the first and second rounds of inspections (with a confidence level of 95%), you can state that you are 95% confident that the actual improvement in compliance is between 5 and 15 percentage points. The higher the level of confidence, the larger the number of inspections needed for a given confidence interval.
</t>
        </r>
      </text>
    </comment>
  </commentList>
</comments>
</file>

<file path=xl/sharedStrings.xml><?xml version="1.0" encoding="utf-8"?>
<sst xmlns="http://schemas.openxmlformats.org/spreadsheetml/2006/main" count="304" uniqueCount="222">
  <si>
    <r>
      <t>Comparing Two Proportions</t>
    </r>
    <r>
      <rPr>
        <sz val="10"/>
        <rFont val="Geneva"/>
        <family val="0"/>
      </rPr>
      <t xml:space="preserve"> - A margin of error or confidence interval can be </t>
    </r>
  </si>
  <si>
    <t xml:space="preserve">associated with each of the observations, the difference between the observations also </t>
  </si>
  <si>
    <t xml:space="preserve">has uncertainty associated with it.  This uncertainty can be described with a margin of </t>
  </si>
  <si>
    <t xml:space="preserve">error or confidence interval.  For instance, if you observe 40 percent compliance in Round </t>
  </si>
  <si>
    <t xml:space="preserve">1 of inspections and 60 percent compliance in Round 2 of inspections, you have observed </t>
  </si>
  <si>
    <r>
      <t xml:space="preserve">developed for a </t>
    </r>
    <r>
      <rPr>
        <i/>
        <sz val="10"/>
        <rFont val="Geneva"/>
        <family val="0"/>
      </rPr>
      <t>difference</t>
    </r>
    <r>
      <rPr>
        <sz val="10"/>
        <rFont val="Geneva"/>
        <family val="0"/>
      </rPr>
      <t xml:space="preserve"> in proportions or means, as well.  Because uncertainty is </t>
    </r>
  </si>
  <si>
    <t xml:space="preserve">a difference of 20 percentage points.  If you calculated a margin of error of ±10 percentage </t>
  </si>
  <si>
    <t xml:space="preserve">points for this example, you could say that you believe performance improved by 20 </t>
  </si>
  <si>
    <t xml:space="preserve">percentage points, ±10 percentage points, or somewhere between 10 and 30 percentage </t>
  </si>
  <si>
    <t xml:space="preserve">points.  </t>
  </si>
  <si>
    <t>Instructions</t>
  </si>
  <si>
    <t>Enter your data in the yellow cells</t>
  </si>
  <si>
    <t>Information needed</t>
  </si>
  <si>
    <t>Input/
Results</t>
  </si>
  <si>
    <t>Statistical terminology</t>
  </si>
  <si>
    <t>Enter Your Information</t>
  </si>
  <si>
    <t>Confidence level</t>
  </si>
  <si>
    <t>Results</t>
  </si>
  <si>
    <r>
      <t>Reference:</t>
    </r>
    <r>
      <rPr>
        <sz val="12"/>
        <rFont val="Times New Roman"/>
        <family val="0"/>
      </rPr>
      <t xml:space="preserve"> </t>
    </r>
  </si>
  <si>
    <t>For Confidence Interval Information</t>
  </si>
  <si>
    <t>Menu for sample size, 1 sample</t>
  </si>
  <si>
    <t>±</t>
  </si>
  <si>
    <t xml:space="preserve">determine the proportion of this group of facilities that is in compliance with a certain </t>
  </si>
  <si>
    <t>m</t>
  </si>
  <si>
    <t>Inspections required with an infinite population</t>
  </si>
  <si>
    <r>
      <t>Sample size, n</t>
    </r>
    <r>
      <rPr>
        <vertAlign val="subscript"/>
        <sz val="12"/>
        <rFont val="Times New Roman"/>
        <family val="1"/>
      </rPr>
      <t>1</t>
    </r>
  </si>
  <si>
    <r>
      <t>Sample size, n</t>
    </r>
    <r>
      <rPr>
        <vertAlign val="subscript"/>
        <sz val="12"/>
        <rFont val="Times New Roman"/>
        <family val="1"/>
      </rPr>
      <t>2</t>
    </r>
  </si>
  <si>
    <r>
      <t>Value of a standard normal, Z</t>
    </r>
    <r>
      <rPr>
        <vertAlign val="subscript"/>
        <sz val="12"/>
        <rFont val="Times New Roman"/>
        <family val="1"/>
      </rPr>
      <t>(1-α/2)</t>
    </r>
  </si>
  <si>
    <t>Wald interval</t>
  </si>
  <si>
    <t>Estimate the Sample Size Required for One Round of Inspections</t>
  </si>
  <si>
    <r>
      <t xml:space="preserve">When to use this spreadsheet:  </t>
    </r>
    <r>
      <rPr>
        <sz val="12"/>
        <color indexed="8"/>
        <rFont val="Times New Roman"/>
        <family val="1"/>
      </rPr>
      <t>When you want to find out how many inspections you should conduct in a round of random inspections, based on the margin of error and confidence level you are seeking.</t>
    </r>
  </si>
  <si>
    <t>Go Back to Instructions / Main Menu</t>
  </si>
  <si>
    <t>Estimate the Margin of Error for One Round of Inspections</t>
  </si>
  <si>
    <r>
      <t xml:space="preserve">When to use this spreadsheet:  </t>
    </r>
    <r>
      <rPr>
        <sz val="12"/>
        <color indexed="8"/>
        <rFont val="Times New Roman"/>
        <family val="1"/>
      </rPr>
      <t>When you know the maximum number of inspections you can conduct in a round of random inspections, and you want to find out the margin of error you will have.</t>
    </r>
  </si>
  <si>
    <t>How many facilities is your ERP focusing on?  
(Estimate if you do not know.)</t>
  </si>
  <si>
    <t>Confidence level, (1-α)</t>
  </si>
  <si>
    <t>p(1-p)</t>
  </si>
  <si>
    <t>Assumed proportion, p</t>
  </si>
  <si>
    <t>Spreadsheet Name</t>
  </si>
  <si>
    <t>Description</t>
  </si>
  <si>
    <t>Calculates the margin of error associated</t>
  </si>
  <si>
    <t>with a specified number of inspections in</t>
  </si>
  <si>
    <t xml:space="preserve">a single sample.  </t>
  </si>
  <si>
    <t>results, provided in comments in the cells.  Cells with comments have a small red flag</t>
  </si>
  <si>
    <t xml:space="preserve">in the upper right-hand corner.  Place the cursor over the cell to see the comment.  </t>
  </si>
  <si>
    <t>Margin of Error or Half-Width of Confidence Interval</t>
  </si>
  <si>
    <t>Population or N</t>
  </si>
  <si>
    <t>Sample size or n</t>
  </si>
  <si>
    <t>Sample required for Score interval</t>
  </si>
  <si>
    <t>What margin of error do you want, above and below the estimate of the proportion of facilities that have the characteristic you are measuring (e.g., are in compliance)?</t>
  </si>
  <si>
    <t>The Sample Planner is a tool to help you evaluate different approaches for conducting</t>
  </si>
  <si>
    <t>Quick Guide to the ERP Sample Planner</t>
  </si>
  <si>
    <t>Other Resources</t>
  </si>
  <si>
    <t>Calculate Number of Inspections Needed</t>
  </si>
  <si>
    <t>Sample required (finite population corrected)</t>
  </si>
  <si>
    <r>
      <t>Population or N</t>
    </r>
    <r>
      <rPr>
        <vertAlign val="subscript"/>
        <sz val="12"/>
        <color indexed="8"/>
        <rFont val="Times New Roman"/>
        <family val="1"/>
      </rPr>
      <t>1</t>
    </r>
  </si>
  <si>
    <r>
      <t>Population or N</t>
    </r>
    <r>
      <rPr>
        <vertAlign val="subscript"/>
        <sz val="12"/>
        <color indexed="8"/>
        <rFont val="Times New Roman"/>
        <family val="1"/>
      </rPr>
      <t>2</t>
    </r>
  </si>
  <si>
    <t>Number of inspections, before continuity adjustment</t>
  </si>
  <si>
    <t>(1-α)</t>
  </si>
  <si>
    <t>Half-width of the Score confidence interval</t>
  </si>
  <si>
    <t xml:space="preserve">What confidence level do you want to have? </t>
  </si>
  <si>
    <t>How many facilities is your ERP focusing on in Round 1?  
(Estimate if you do not know.)</t>
  </si>
  <si>
    <t>Number of inspections required for Round 1.</t>
  </si>
  <si>
    <t>Number of inspections required for Round 2.</t>
  </si>
  <si>
    <r>
      <t>Sample size or n</t>
    </r>
    <r>
      <rPr>
        <vertAlign val="subscript"/>
        <sz val="12"/>
        <color indexed="8"/>
        <rFont val="Times New Roman"/>
        <family val="1"/>
      </rPr>
      <t>1</t>
    </r>
  </si>
  <si>
    <r>
      <t>Sample size or n</t>
    </r>
    <r>
      <rPr>
        <vertAlign val="subscript"/>
        <sz val="12"/>
        <color indexed="8"/>
        <rFont val="Times New Roman"/>
        <family val="1"/>
      </rPr>
      <t>2</t>
    </r>
  </si>
  <si>
    <t>Factor to achieve level of confidence required</t>
  </si>
  <si>
    <t>The results are shown in green cells.  These cells are locked.</t>
  </si>
  <si>
    <t>For Advanced Users:  Assumptions and Calculations</t>
  </si>
  <si>
    <t>If it differs from Round 1, how many facilities is your ERP focusing on in Round 2?  (Estimate if you do not know.)</t>
  </si>
  <si>
    <t xml:space="preserve">Assumptions and calculations are shown in gray cells.  These cells are locked, too. </t>
  </si>
  <si>
    <t>Value of standard normal, Z(1-α/2)</t>
  </si>
  <si>
    <t>SE (p1-p2)</t>
  </si>
  <si>
    <t xml:space="preserve">this sheet before using the Sample Planner for the first time.  </t>
  </si>
  <si>
    <t>an overview of the tools within the Sample Planner,</t>
  </si>
  <si>
    <t xml:space="preserve">instructions about assumptions and use, and </t>
  </si>
  <si>
    <t>suggestions for other resources.</t>
  </si>
  <si>
    <r>
      <t xml:space="preserve">the random inspections in the Environmental Results Program (ERP).  </t>
    </r>
    <r>
      <rPr>
        <b/>
        <sz val="10"/>
        <rFont val="Geneva"/>
        <family val="0"/>
      </rPr>
      <t xml:space="preserve">Please fully read </t>
    </r>
  </si>
  <si>
    <t>●</t>
  </si>
  <si>
    <t>Overview of Spreadsheet Tools in the Sample Planner</t>
  </si>
  <si>
    <t xml:space="preserve">The worksheets in the Sample Planner let you evaluate your approach for conducting </t>
  </si>
  <si>
    <t>inspections two different ways:</t>
  </si>
  <si>
    <t xml:space="preserve">you can evaluate the quality of your estimates based on the number of inspections </t>
  </si>
  <si>
    <t xml:space="preserve">name to go to that sheet.) </t>
  </si>
  <si>
    <t xml:space="preserve">you can conduct.  Each is described in the following table.  (Click on the spreadsheet </t>
  </si>
  <si>
    <t xml:space="preserve">for a sample, or </t>
  </si>
  <si>
    <t xml:space="preserve">you can calculate the sample size needed to meet specified data quality requirements </t>
  </si>
  <si>
    <t>confidence level for a single sample.</t>
  </si>
  <si>
    <t>Calculates the number of inspections needed to</t>
  </si>
  <si>
    <t xml:space="preserve">achieve a specified margin of error and </t>
  </si>
  <si>
    <t xml:space="preserve">confidence level for the difference between results between </t>
  </si>
  <si>
    <t xml:space="preserve">two rounds of inspections.  Use this when your </t>
  </si>
  <si>
    <t xml:space="preserve">most important evaluation will be of the </t>
  </si>
  <si>
    <t xml:space="preserve">differences between the two rounds of inspections. </t>
  </si>
  <si>
    <t xml:space="preserve">of inspections. </t>
  </si>
  <si>
    <t>Calculate Margin of Error for One or Two rounds of Inspections</t>
  </si>
  <si>
    <t>Calculates the margin of error associated with the difference in</t>
  </si>
  <si>
    <t>results observed between two rounds of</t>
  </si>
  <si>
    <t xml:space="preserve">inspections of given sizes.  Use this when your </t>
  </si>
  <si>
    <t>differences between two samples.</t>
  </si>
  <si>
    <t>navigate the sheet:</t>
  </si>
  <si>
    <r>
      <t xml:space="preserve">Instructional comments.  </t>
    </r>
    <r>
      <rPr>
        <sz val="10"/>
        <rFont val="Geneva"/>
        <family val="0"/>
      </rPr>
      <t>Be sure to read the additional information about the inputs and</t>
    </r>
  </si>
  <si>
    <r>
      <t xml:space="preserve">Protected cells.  </t>
    </r>
    <r>
      <rPr>
        <sz val="10"/>
        <rFont val="Geneva"/>
        <family val="0"/>
      </rPr>
      <t xml:space="preserve">All the cells in this workbook are protected, except for the yellow ones </t>
    </r>
  </si>
  <si>
    <t xml:space="preserve">where you enter data.  Consequently, you do not need to worry about accidentally </t>
  </si>
  <si>
    <t xml:space="preserve">changing the formulas.  If you do want to modify protected cells, please do so with caution.  </t>
  </si>
  <si>
    <t>You can unprotect a cell or worksheet under the Tools menu.  There is no password.</t>
  </si>
  <si>
    <r>
      <t xml:space="preserve">Planning your sample to estimate proportions and means. </t>
    </r>
    <r>
      <rPr>
        <sz val="10"/>
        <rFont val="Geneva"/>
        <family val="0"/>
      </rPr>
      <t xml:space="preserve">Note that this tool </t>
    </r>
  </si>
  <si>
    <t xml:space="preserve">assumes you want to estimate a proportion.  It does not let you design a sample with the </t>
  </si>
  <si>
    <t xml:space="preserve">goal of estimating the mean and standard error of a continuous variable (e.g., the average </t>
  </si>
  <si>
    <t xml:space="preserve">quantity of hazardous waste generated by facilities).  Typically, ERP planners do not have </t>
  </si>
  <si>
    <t xml:space="preserve">the necessary information in advance to undertake such designs anyway.  You will still be </t>
  </si>
  <si>
    <t xml:space="preserve">able to measure continuous variables in your ERP, and the ERP Results Analyzer allows </t>
  </si>
  <si>
    <t xml:space="preserve">you to calculate results for continuous variables.  However, you probably will not have an </t>
  </si>
  <si>
    <t>advance idea of the uncertainty that will be associated with these estimates.</t>
  </si>
  <si>
    <r>
      <t xml:space="preserve">For more information on the use of statistics in ERP, please refer to the </t>
    </r>
    <r>
      <rPr>
        <i/>
        <sz val="10"/>
        <rFont val="Geneva"/>
        <family val="0"/>
      </rPr>
      <t xml:space="preserve">Generic Guide to </t>
    </r>
  </si>
  <si>
    <t xml:space="preserve">instance, suppose the true proportion of all facilities in compliance with a particular </t>
  </si>
  <si>
    <t xml:space="preserve">Note that if the confidence interval contains zero, you can not be confident that any </t>
  </si>
  <si>
    <t xml:space="preserve">improvement or change occurred.  For instance, if you observed a difference of 20 </t>
  </si>
  <si>
    <t xml:space="preserve">percentage points ± 25 percentage points, the confidence interval of the difference would </t>
  </si>
  <si>
    <t xml:space="preserve">be from - 5 to 45 percentage points.  This interval includes zero, so you could not be </t>
  </si>
  <si>
    <t>confident that there was a change.</t>
  </si>
  <si>
    <r>
      <t xml:space="preserve">When to use this spreadsheet:  </t>
    </r>
    <r>
      <rPr>
        <sz val="12"/>
        <color indexed="8"/>
        <rFont val="Times New Roman"/>
        <family val="1"/>
      </rPr>
      <t>When you want to find out how many inspections you should conduct in each round of ERP inspections, based on the margin of error and confidence level you wish to achieve for a difference between proportions observed in two rounds of inspections.  Use this when your most important evaluation will be of the differences between two samples.</t>
    </r>
  </si>
  <si>
    <t>What is your desired margin of error?  (+/-)
(You may not be able to detect differences smaller than this amount.)</t>
  </si>
  <si>
    <t>Estimate the Margin of Error for Differences in Proportions (Two Samples)</t>
  </si>
  <si>
    <t>To Definitions of Key Terms</t>
  </si>
  <si>
    <t>Half-width of the confidence interval for a difference in proportions</t>
  </si>
  <si>
    <t>This Quick Guide Sheet Contains:</t>
  </si>
  <si>
    <r>
      <t xml:space="preserve">Ease of viewing.  </t>
    </r>
    <r>
      <rPr>
        <sz val="10"/>
        <rFont val="Geneva"/>
        <family val="0"/>
      </rPr>
      <t xml:space="preserve">Use of this tool is optimized for an average desktop monitor and </t>
    </r>
  </si>
  <si>
    <t xml:space="preserve">Microsoft Excel setup.  Some users, including those with notebook computers, may find </t>
  </si>
  <si>
    <t xml:space="preserve">the tool easier to use if they change the "zoom" to less than 100% -- e.g., to show more </t>
  </si>
  <si>
    <t xml:space="preserve">of the comment boxes without scrolling.  Choosing the "full-screen" option will also enable </t>
  </si>
  <si>
    <t xml:space="preserve">seeing more of the tool.  Both of these options are accessible under the "View" menu in </t>
  </si>
  <si>
    <t>the Microsoft Excel toolbar.</t>
  </si>
  <si>
    <t xml:space="preserve">Statistical Aspects of Developing an Environmental Results Program.  Please note that </t>
  </si>
  <si>
    <r>
      <t>Blue cells</t>
    </r>
    <r>
      <rPr>
        <sz val="10"/>
        <rFont val="Geneva"/>
        <family val="0"/>
      </rPr>
      <t xml:space="preserve"> provide text information for you.</t>
    </r>
  </si>
  <si>
    <r>
      <t>Yellow cells</t>
    </r>
    <r>
      <rPr>
        <sz val="10"/>
        <rFont val="Geneva"/>
        <family val="0"/>
      </rPr>
      <t xml:space="preserve"> are where you enter data.  </t>
    </r>
  </si>
  <si>
    <r>
      <t>Green cells</t>
    </r>
    <r>
      <rPr>
        <sz val="10"/>
        <rFont val="Geneva"/>
        <family val="0"/>
      </rPr>
      <t xml:space="preserve"> provide results.</t>
    </r>
  </si>
  <si>
    <r>
      <t>Gray cells</t>
    </r>
    <r>
      <rPr>
        <sz val="10"/>
        <rFont val="Geneva"/>
        <family val="0"/>
      </rPr>
      <t xml:space="preserve"> contain assumptions and calculations, for advanced users.</t>
    </r>
  </si>
  <si>
    <r>
      <t xml:space="preserve">April 25, 2003, version of the </t>
    </r>
    <r>
      <rPr>
        <i/>
        <sz val="10"/>
        <rFont val="Geneva"/>
        <family val="0"/>
      </rPr>
      <t>Generic Guide</t>
    </r>
    <r>
      <rPr>
        <sz val="10"/>
        <rFont val="Geneva"/>
        <family val="0"/>
      </rPr>
      <t>.</t>
    </r>
  </si>
  <si>
    <t>Find Sample Size (1-Sample)</t>
  </si>
  <si>
    <t>Find Sample Size (2-Sample)</t>
  </si>
  <si>
    <t>Find Margin of Error (1-Sample)</t>
  </si>
  <si>
    <t>Find Margin of Error (2-Sample)</t>
  </si>
  <si>
    <r>
      <t xml:space="preserve">Terminology and definitions.  </t>
    </r>
    <r>
      <rPr>
        <sz val="10"/>
        <rFont val="Geneva"/>
        <family val="0"/>
      </rPr>
      <t xml:space="preserve">Statistics often uses specialized terminology.  As much </t>
    </r>
  </si>
  <si>
    <t xml:space="preserve">as possible, this tool presents plain language along with specialized terms and </t>
  </si>
  <si>
    <t>calculations.  There is also a glossary on the second tab of this workbook.</t>
  </si>
  <si>
    <t xml:space="preserve">the formulas used in this spreadsheet are different than (and improved from) those in the </t>
  </si>
  <si>
    <t>calculate confidence intervals based on the results of your inspections.</t>
  </si>
  <si>
    <r>
      <t xml:space="preserve">The spreadsheet </t>
    </r>
    <r>
      <rPr>
        <b/>
        <sz val="10"/>
        <rFont val="Geneva"/>
        <family val="0"/>
      </rPr>
      <t>ResultsAnalyzer2006.xls</t>
    </r>
    <r>
      <rPr>
        <sz val="10"/>
        <rFont val="Geneva"/>
        <family val="0"/>
      </rPr>
      <t xml:space="preserve"> will help you conduct statistical tests and </t>
    </r>
  </si>
  <si>
    <t>Definitions of Key Terms</t>
  </si>
  <si>
    <r>
      <t>Population (N</t>
    </r>
    <r>
      <rPr>
        <sz val="12"/>
        <rFont val="Geneva"/>
        <family val="0"/>
      </rPr>
      <t>)</t>
    </r>
    <r>
      <rPr>
        <b/>
        <sz val="10"/>
        <rFont val="Geneva"/>
        <family val="0"/>
      </rPr>
      <t xml:space="preserve"> -</t>
    </r>
    <r>
      <rPr>
        <sz val="10"/>
        <rFont val="Geneva"/>
        <family val="0"/>
      </rPr>
      <t xml:space="preserve"> This is the total set of facilities in your universe.  You may want to </t>
    </r>
  </si>
  <si>
    <t>regulation or makes use of a certain type of treatment technology.</t>
  </si>
  <si>
    <r>
      <t>Sample Size (n)</t>
    </r>
    <r>
      <rPr>
        <sz val="10"/>
        <rFont val="Geneva"/>
        <family val="0"/>
      </rPr>
      <t xml:space="preserve"> - The sample size refers to the number of random inspections. A </t>
    </r>
  </si>
  <si>
    <t>Margin of error or 
Half-width of confidence interval</t>
  </si>
  <si>
    <t>How many inspections will you conduct in Round 1?</t>
  </si>
  <si>
    <t>If it differs from Round 1, how many inspections will you conduct in Round 2?</t>
  </si>
  <si>
    <t>Maximum margin of error for a difference in proportions (+/-)</t>
  </si>
  <si>
    <t>How many inspections will you conduct in a single round?</t>
  </si>
  <si>
    <t>Margin of error (+/-)</t>
  </si>
  <si>
    <r>
      <t>Value of standard normal, Z</t>
    </r>
    <r>
      <rPr>
        <vertAlign val="subscript"/>
        <sz val="12"/>
        <rFont val="Times New Roman"/>
        <family val="1"/>
      </rPr>
      <t>(1-α/2)</t>
    </r>
  </si>
  <si>
    <r>
      <t>Color scheme.</t>
    </r>
    <r>
      <rPr>
        <sz val="10"/>
        <rFont val="Geneva"/>
        <family val="0"/>
      </rPr>
      <t xml:space="preserve">  Each sheet has a user-friendly color scheme that allows you to readily </t>
    </r>
  </si>
  <si>
    <t xml:space="preserve">Estimate Sample Sizes Required for a Specified Margin of Error for a </t>
  </si>
  <si>
    <t>Difference in Proportions (Two Samples)</t>
  </si>
  <si>
    <r>
      <t xml:space="preserve">When to use this spreadsheet:  </t>
    </r>
    <r>
      <rPr>
        <sz val="12"/>
        <color indexed="8"/>
        <rFont val="Times New Roman"/>
        <family val="1"/>
      </rPr>
      <t>When you know the maximum number of inspections you can conduct in each round of ERP, and want to know the maximum margin of error to expect for a difference between proportions observed in two different rounds of inspections.  Use this when your most important evaluation will be of the differences between two samples.</t>
    </r>
  </si>
  <si>
    <t>What confidence level do you want to have?</t>
  </si>
  <si>
    <t>facilities in the sample that meet your criteria (e.g., are in compliance).</t>
  </si>
  <si>
    <t xml:space="preserve"> </t>
  </si>
  <si>
    <r>
      <t>Point Estimate of the Proportion (p)</t>
    </r>
    <r>
      <rPr>
        <sz val="10"/>
        <rFont val="Geneva"/>
        <family val="0"/>
      </rPr>
      <t xml:space="preserve"> - This usually refers to the proportion of </t>
    </r>
  </si>
  <si>
    <r>
      <t>Confidence Interval and Margin of Error (e)</t>
    </r>
    <r>
      <rPr>
        <sz val="10"/>
        <rFont val="Geneva"/>
        <family val="0"/>
      </rPr>
      <t xml:space="preserve"> - The margin of error and a </t>
    </r>
  </si>
  <si>
    <t xml:space="preserve">confidence interval associated with the random sample are computed to reflect the </t>
  </si>
  <si>
    <t xml:space="preserve">interval (used in this tool for single-sample estimations) is not symmetrical except for a </t>
  </si>
  <si>
    <t xml:space="preserve">point estimate of 50%, but it is often shorter (i.e., more precise).  It is particularly useful </t>
  </si>
  <si>
    <t xml:space="preserve">mean. </t>
  </si>
  <si>
    <t xml:space="preserve">uncertainty associated with your point estimate of the actual population proportion or </t>
  </si>
  <si>
    <r>
      <t>The confidence interval</t>
    </r>
    <r>
      <rPr>
        <sz val="10"/>
        <rFont val="Geneva"/>
        <family val="0"/>
      </rPr>
      <t xml:space="preserve"> gives a range of values that is believed to contain the actual </t>
    </r>
  </si>
  <si>
    <r>
      <t xml:space="preserve">The standard </t>
    </r>
    <r>
      <rPr>
        <i/>
        <sz val="10"/>
        <rFont val="Geneva"/>
        <family val="0"/>
      </rPr>
      <t>Wald</t>
    </r>
    <r>
      <rPr>
        <sz val="10"/>
        <rFont val="Geneva"/>
        <family val="0"/>
      </rPr>
      <t xml:space="preserve"> confidence interval is symmetric about the point estimate. The </t>
    </r>
    <r>
      <rPr>
        <i/>
        <sz val="10"/>
        <rFont val="Geneva"/>
        <family val="0"/>
      </rPr>
      <t xml:space="preserve">Score </t>
    </r>
  </si>
  <si>
    <t xml:space="preserve">(see Instructions) and "unhide" hidden rows in the "Results" section of the "Find Margin of </t>
  </si>
  <si>
    <t xml:space="preserve">Error (1-Sample)" worksheet in the Sample Planner.  In the Results Analyzer's "Proportion </t>
  </si>
  <si>
    <r>
      <t xml:space="preserve">(1-Sample)" worksheet, the </t>
    </r>
    <r>
      <rPr>
        <i/>
        <sz val="10"/>
        <rFont val="Geneva"/>
        <family val="0"/>
      </rPr>
      <t xml:space="preserve">Wald </t>
    </r>
    <r>
      <rPr>
        <sz val="10"/>
        <rFont val="Geneva"/>
        <family val="0"/>
      </rPr>
      <t xml:space="preserve">confidence interval is shown in the "For Advanced </t>
    </r>
  </si>
  <si>
    <t>Users" section.</t>
  </si>
  <si>
    <t xml:space="preserve">samples of size n whose corresponding confidence intervals contain the actual (unknown) </t>
  </si>
  <si>
    <r>
      <t xml:space="preserve">Confidence Level </t>
    </r>
    <r>
      <rPr>
        <sz val="10"/>
        <rFont val="Geneva"/>
        <family val="0"/>
      </rPr>
      <t xml:space="preserve">- The confidence level is the percentage of all possible random  </t>
    </r>
  </si>
  <si>
    <t xml:space="preserve">population proportion or mean. (See the definition of Confidence Interval above.)  For </t>
  </si>
  <si>
    <t xml:space="preserve">regulation is 62 percent. (In practice, you would only know this if all facilities were in the </t>
  </si>
  <si>
    <r>
      <t xml:space="preserve">sample.)  A 95-percent confidence level means that approximately </t>
    </r>
    <r>
      <rPr>
        <b/>
        <sz val="10"/>
        <rFont val="Geneva"/>
        <family val="0"/>
      </rPr>
      <t>95% of all random</t>
    </r>
    <r>
      <rPr>
        <sz val="10"/>
        <rFont val="Geneva"/>
        <family val="0"/>
      </rPr>
      <t xml:space="preserve"> </t>
    </r>
  </si>
  <si>
    <r>
      <t>samples</t>
    </r>
    <r>
      <rPr>
        <sz val="10"/>
        <rFont val="Geneva"/>
        <family val="0"/>
      </rPr>
      <t xml:space="preserve"> of n facilities from the population will produce a confidence interval that includes </t>
    </r>
  </si>
  <si>
    <t xml:space="preserve">62% (in a confidence interval, the lower limit will be less than 62% and the upper limit will </t>
  </si>
  <si>
    <r>
      <t xml:space="preserve">be greater than 62%). Since you are selecting just </t>
    </r>
    <r>
      <rPr>
        <b/>
        <sz val="10"/>
        <rFont val="Geneva"/>
        <family val="0"/>
      </rPr>
      <t>one</t>
    </r>
    <r>
      <rPr>
        <sz val="10"/>
        <rFont val="Geneva"/>
        <family val="0"/>
      </rPr>
      <t xml:space="preserve"> random sample, the </t>
    </r>
  </si>
  <si>
    <t xml:space="preserve">corresponding confidence interval may or may not contain the true proportion, but the fact </t>
  </si>
  <si>
    <r>
      <t xml:space="preserve">saying you have 95% </t>
    </r>
    <r>
      <rPr>
        <b/>
        <sz val="10"/>
        <rFont val="Geneva"/>
        <family val="0"/>
      </rPr>
      <t>confidence</t>
    </r>
    <r>
      <rPr>
        <sz val="10"/>
        <rFont val="Geneva"/>
        <family val="0"/>
      </rPr>
      <t xml:space="preserve"> that your particular interval is one of these accurate </t>
    </r>
  </si>
  <si>
    <t>samples.  You do not know for sure that this is the case, however.</t>
  </si>
  <si>
    <t xml:space="preserve">To determine the necessary sample size, the user must specify the desired confidence </t>
  </si>
  <si>
    <t>level and the desired margin of error.</t>
  </si>
  <si>
    <t xml:space="preserve">outside the 30-70 percent range.  For more information on this topic, please see the </t>
  </si>
  <si>
    <t>Reference:</t>
  </si>
  <si>
    <t/>
  </si>
  <si>
    <t xml:space="preserve">sample that consists of the entire population is called a census.    </t>
  </si>
  <si>
    <r>
      <t xml:space="preserve">population proportion or mean with the </t>
    </r>
    <r>
      <rPr>
        <i/>
        <sz val="10"/>
        <rFont val="Geneva"/>
        <family val="0"/>
      </rPr>
      <t>confidence level</t>
    </r>
    <r>
      <rPr>
        <sz val="10"/>
        <rFont val="Geneva"/>
        <family val="0"/>
      </rPr>
      <t xml:space="preserve"> prescribed by the user (see </t>
    </r>
  </si>
  <si>
    <t xml:space="preserve">below). There are several different acceptable ways of constructing confidence intervals. </t>
  </si>
  <si>
    <t>for small sample sizes and for estimating single proportions, especially when they are</t>
  </si>
  <si>
    <r>
      <t>Estimation of Binomial Proportions,"</t>
    </r>
    <r>
      <rPr>
        <i/>
        <sz val="10"/>
        <rFont val="Geneva"/>
        <family val="0"/>
      </rPr>
      <t xml:space="preserve"> </t>
    </r>
    <r>
      <rPr>
        <sz val="10"/>
        <rFont val="Geneva"/>
        <family val="0"/>
      </rPr>
      <t xml:space="preserve">in </t>
    </r>
    <r>
      <rPr>
        <i/>
        <sz val="10"/>
        <rFont val="Geneva"/>
        <family val="0"/>
      </rPr>
      <t>The American Statistician</t>
    </r>
    <r>
      <rPr>
        <sz val="10"/>
        <rFont val="Geneva"/>
        <family val="0"/>
      </rPr>
      <t xml:space="preserve">, 1998.  </t>
    </r>
  </si>
  <si>
    <r>
      <t>journal article by Agresti and Coull, "</t>
    </r>
    <r>
      <rPr>
        <sz val="10"/>
        <rFont val="Geneva"/>
        <family val="0"/>
      </rPr>
      <t xml:space="preserve">Approximate is Better than 'Exact' for Interval </t>
    </r>
  </si>
  <si>
    <r>
      <t xml:space="preserve">The length of the </t>
    </r>
    <r>
      <rPr>
        <i/>
        <sz val="10"/>
        <rFont val="Geneva"/>
        <family val="0"/>
      </rPr>
      <t>Score</t>
    </r>
    <r>
      <rPr>
        <sz val="10"/>
        <rFont val="Geneva"/>
        <family val="0"/>
      </rPr>
      <t xml:space="preserve"> confidence interval is also twice the margin of error when the </t>
    </r>
  </si>
  <si>
    <t xml:space="preserve">observed proportion is 50% (but not for any other observation).  When calculating sample </t>
  </si>
  <si>
    <t xml:space="preserve">sizes required for a particular margin of error, the Sample Planner assumes a 50% </t>
  </si>
  <si>
    <t xml:space="preserve">observed proportion, in order to provide the maximum sample size necessary as well as to </t>
  </si>
  <si>
    <r>
      <t xml:space="preserve">provide a symmetrical </t>
    </r>
    <r>
      <rPr>
        <i/>
        <sz val="10"/>
        <rFont val="Geneva"/>
        <family val="0"/>
      </rPr>
      <t>Score</t>
    </r>
    <r>
      <rPr>
        <sz val="10"/>
        <rFont val="Geneva"/>
        <family val="0"/>
      </rPr>
      <t xml:space="preserve"> confidence interval that is twice the margin of error.</t>
    </r>
  </si>
  <si>
    <r>
      <t xml:space="preserve">Users interested in viewing the </t>
    </r>
    <r>
      <rPr>
        <i/>
        <sz val="10"/>
        <rFont val="Geneva"/>
        <family val="0"/>
      </rPr>
      <t xml:space="preserve">Wald </t>
    </r>
    <r>
      <rPr>
        <sz val="10"/>
        <rFont val="Geneva"/>
        <family val="0"/>
      </rPr>
      <t xml:space="preserve">confidence interval can unprotect the spreadsheets </t>
    </r>
  </si>
  <si>
    <t xml:space="preserve">that 95% of all possible samples would contain the true proportion is expressed by </t>
  </si>
  <si>
    <r>
      <t>The American Statistician</t>
    </r>
    <r>
      <rPr>
        <sz val="12"/>
        <rFont val="Times New Roman"/>
        <family val="1"/>
      </rPr>
      <t>, v. 52, no. 2, 119-126.</t>
    </r>
  </si>
  <si>
    <r>
      <t>Derived from: Agresti and Coull.  1998.  "</t>
    </r>
    <r>
      <rPr>
        <sz val="12"/>
        <rFont val="Times New Roman"/>
        <family val="1"/>
      </rPr>
      <t xml:space="preserve">Approximate is Better than 'Exact' for Interval Estimation of Binomial </t>
    </r>
  </si>
  <si>
    <r>
      <t xml:space="preserve">Proportions."  </t>
    </r>
    <r>
      <rPr>
        <i/>
        <sz val="12"/>
        <rFont val="Times New Roman"/>
        <family val="1"/>
      </rPr>
      <t>The American Statistician</t>
    </r>
    <r>
      <rPr>
        <sz val="12"/>
        <rFont val="Times New Roman"/>
        <family val="1"/>
      </rPr>
      <t>, v. 52, no. 2, 119-126.</t>
    </r>
  </si>
  <si>
    <r>
      <t xml:space="preserve">Derived from: Kish, Leslie.  1965.  </t>
    </r>
    <r>
      <rPr>
        <i/>
        <sz val="12"/>
        <rFont val="Times New Roman"/>
        <family val="1"/>
      </rPr>
      <t>Survey Sampling</t>
    </r>
    <r>
      <rPr>
        <sz val="12"/>
        <rFont val="Times New Roman"/>
        <family val="1"/>
      </rPr>
      <t>.  John Wiley &amp; Sons, Inc.  New York, NY.  p. 41.</t>
    </r>
  </si>
  <si>
    <r>
      <t>Agresti and Coull.  1998.  "</t>
    </r>
    <r>
      <rPr>
        <sz val="12"/>
        <rFont val="Times New Roman"/>
        <family val="1"/>
      </rPr>
      <t xml:space="preserve">Approximate is Better than 'Exact' for Interval Estimation of Binomial Proportions." </t>
    </r>
  </si>
  <si>
    <t xml:space="preserve">adding and subtracting the margin of error to the point estimate.  For example, if the </t>
  </si>
  <si>
    <t xml:space="preserve">margin of error of an estimated proportion is ± 5 percentage points, the confidence interval </t>
  </si>
  <si>
    <t xml:space="preserve">will range from 5 percentage points less than the observed value to 5 percentage points </t>
  </si>
  <si>
    <t xml:space="preserve">more than the observed value.  In this example, if the observed proportion is 50 percent, </t>
  </si>
  <si>
    <r>
      <t xml:space="preserve">the confidence interval would be 45 to 55 percent.  Notice that the length of the </t>
    </r>
    <r>
      <rPr>
        <i/>
        <sz val="10"/>
        <rFont val="Geneva"/>
        <family val="0"/>
      </rPr>
      <t xml:space="preserve">Wald </t>
    </r>
  </si>
  <si>
    <t xml:space="preserve">confidence interval is twice the margin of error. </t>
  </si>
  <si>
    <r>
      <t xml:space="preserve">requires the user to select a confidence level. The </t>
    </r>
    <r>
      <rPr>
        <i/>
        <sz val="10"/>
        <rFont val="Geneva"/>
        <family val="0"/>
      </rPr>
      <t xml:space="preserve">Wald </t>
    </r>
    <r>
      <rPr>
        <sz val="10"/>
        <rFont val="Geneva"/>
        <family val="0"/>
      </rPr>
      <t xml:space="preserve">confidence interval is formed by </t>
    </r>
  </si>
  <si>
    <r>
      <t>The margin of error</t>
    </r>
    <r>
      <rPr>
        <sz val="10"/>
        <rFont val="Geneva"/>
        <family val="0"/>
      </rPr>
      <t xml:space="preserve"> is half the width of the standard </t>
    </r>
    <r>
      <rPr>
        <i/>
        <sz val="10"/>
        <rFont val="Geneva"/>
        <family val="0"/>
      </rPr>
      <t>confidence interval</t>
    </r>
    <r>
      <rPr>
        <sz val="10"/>
        <rFont val="Geneva"/>
        <family val="0"/>
      </rPr>
      <t xml:space="preserve">.  It likewise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</si>
</sst>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000"/>
    <numFmt numFmtId="167" formatCode="0.0"/>
    <numFmt numFmtId="168" formatCode="#,##0.000"/>
    <numFmt numFmtId="169" formatCode="#,##0.0"/>
    <numFmt numFmtId="170" formatCode="#,##0.0000"/>
    <numFmt numFmtId="171" formatCode="0.0%"/>
    <numFmt numFmtId="172" formatCode="0.0000000"/>
    <numFmt numFmtId="173" formatCode="0.000000"/>
    <numFmt numFmtId="174" formatCode="&quot;Yes&quot;;&quot;Yes&quot;;&quot;No&quot;"/>
    <numFmt numFmtId="175" formatCode="&quot;True&quot;;&quot;True&quot;;&quot;False&quot;"/>
    <numFmt numFmtId="176" formatCode="&quot;On&quot;;&quot;On&quot;;&quot;Off&quot;"/>
    <numFmt numFmtId="177" formatCode="[$-409]h:mm:ss\ AM/PM"/>
    <numFmt numFmtId="178" formatCode="[$-409]dddd\,\ mmmm\ dd\,\ yyyy"/>
    <numFmt numFmtId="179" formatCode="#,##0.00000"/>
    <numFmt numFmtId="180" formatCode="#,##0.00000000000000"/>
    <numFmt numFmtId="181" formatCode="\+\-0.0%"/>
    <numFmt numFmtId="182" formatCode="0.000%"/>
  </numFmts>
  <fonts count="25">
    <font>
      <sz val="10"/>
      <name val="Geneva"/>
      <family val="0"/>
    </font>
    <font>
      <b/>
      <sz val="10"/>
      <name val="Geneva"/>
      <family val="0"/>
    </font>
    <font>
      <i/>
      <sz val="10"/>
      <name val="Geneva"/>
      <family val="0"/>
    </font>
    <font>
      <b/>
      <i/>
      <sz val="10"/>
      <name val="Geneva"/>
      <family val="0"/>
    </font>
    <font>
      <u val="single"/>
      <sz val="10"/>
      <color indexed="36"/>
      <name val="Geneva"/>
      <family val="0"/>
    </font>
    <font>
      <u val="single"/>
      <sz val="10"/>
      <color indexed="12"/>
      <name val="Geneva"/>
      <family val="0"/>
    </font>
    <font>
      <b/>
      <sz val="14"/>
      <name val="Times New Roman"/>
      <family val="0"/>
    </font>
    <font>
      <sz val="12"/>
      <name val="Times New Roman"/>
      <family val="0"/>
    </font>
    <font>
      <b/>
      <sz val="12"/>
      <name val="Times New Roman"/>
      <family val="1"/>
    </font>
    <font>
      <sz val="8"/>
      <name val="Tahoma"/>
      <family val="2"/>
    </font>
    <font>
      <b/>
      <sz val="10"/>
      <name val="Arial"/>
      <family val="2"/>
    </font>
    <font>
      <sz val="10"/>
      <color indexed="10"/>
      <name val="Arial"/>
      <family val="0"/>
    </font>
    <font>
      <sz val="12"/>
      <color indexed="8"/>
      <name val="Times New Roman"/>
      <family val="1"/>
    </font>
    <font>
      <sz val="10"/>
      <color indexed="10"/>
      <name val="Geneva"/>
      <family val="0"/>
    </font>
    <font>
      <vertAlign val="subscript"/>
      <sz val="12"/>
      <name val="Times New Roman"/>
      <family val="1"/>
    </font>
    <font>
      <vertAlign val="subscript"/>
      <sz val="12"/>
      <color indexed="8"/>
      <name val="Times New Roman"/>
      <family val="1"/>
    </font>
    <font>
      <b/>
      <sz val="12"/>
      <name val="Geneva"/>
      <family val="0"/>
    </font>
    <font>
      <b/>
      <sz val="14"/>
      <name val="Geneva"/>
      <family val="0"/>
    </font>
    <font>
      <b/>
      <sz val="12"/>
      <color indexed="8"/>
      <name val="Times New Roman"/>
      <family val="1"/>
    </font>
    <font>
      <sz val="12"/>
      <name val="Geneva"/>
      <family val="0"/>
    </font>
    <font>
      <b/>
      <sz val="14"/>
      <color indexed="8"/>
      <name val="Times New Roman"/>
      <family val="1"/>
    </font>
    <font>
      <sz val="10"/>
      <color indexed="8"/>
      <name val="Geneva"/>
      <family val="0"/>
    </font>
    <font>
      <i/>
      <sz val="12"/>
      <name val="Times New Roman"/>
      <family val="1"/>
    </font>
    <font>
      <sz val="12"/>
      <color indexed="10"/>
      <name val="Times New Roman"/>
      <family val="0"/>
    </font>
    <font>
      <b/>
      <sz val="8"/>
      <name val="Geneva"/>
      <family val="2"/>
    </font>
  </fonts>
  <fills count="6">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color indexed="63"/>
      </left>
      <right>
        <color indexed="63"/>
      </right>
      <top style="dotted"/>
      <bottom style="dotted"/>
    </border>
    <border>
      <left>
        <color indexed="63"/>
      </left>
      <right style="thick"/>
      <top style="dotted"/>
      <bottom style="dotted"/>
    </border>
    <border>
      <left>
        <color indexed="63"/>
      </left>
      <right>
        <color indexed="63"/>
      </right>
      <top style="dotted"/>
      <bottom style="thick"/>
    </border>
    <border>
      <left>
        <color indexed="63"/>
      </left>
      <right style="thick"/>
      <top style="dotted"/>
      <bottom style="thick"/>
    </border>
    <border>
      <left style="thin"/>
      <right style="medium">
        <color indexed="10"/>
      </right>
      <top style="dotted"/>
      <bottom style="dotted"/>
    </border>
    <border>
      <left style="thin"/>
      <right style="medium">
        <color indexed="10"/>
      </right>
      <top style="dotted"/>
      <bottom style="thick"/>
    </border>
    <border>
      <left style="thin"/>
      <right style="medium">
        <color indexed="10"/>
      </right>
      <top>
        <color indexed="63"/>
      </top>
      <bottom style="dotted"/>
    </border>
    <border>
      <left>
        <color indexed="63"/>
      </left>
      <right>
        <color indexed="63"/>
      </right>
      <top>
        <color indexed="63"/>
      </top>
      <bottom style="dotted"/>
    </border>
    <border>
      <left>
        <color indexed="63"/>
      </left>
      <right style="thick"/>
      <top>
        <color indexed="63"/>
      </top>
      <bottom style="dotted"/>
    </border>
    <border>
      <left style="thin"/>
      <right style="medium">
        <color indexed="10"/>
      </right>
      <top style="thin"/>
      <bottom style="thin"/>
    </border>
    <border>
      <left>
        <color indexed="63"/>
      </left>
      <right>
        <color indexed="63"/>
      </right>
      <top style="thin"/>
      <bottom style="thin"/>
    </border>
    <border>
      <left>
        <color indexed="63"/>
      </left>
      <right style="thick"/>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thin"/>
      <right style="medium">
        <color indexed="10"/>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color indexed="63"/>
      </left>
      <right>
        <color indexed="63"/>
      </right>
      <top style="dotted"/>
      <bottom style="medium"/>
    </border>
    <border>
      <left style="thin"/>
      <right style="medium">
        <color indexed="10"/>
      </right>
      <top style="dotted"/>
      <bottom style="medium"/>
    </border>
    <border>
      <left>
        <color indexed="63"/>
      </left>
      <right style="thick"/>
      <top style="dotted"/>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67">
    <xf numFmtId="0" fontId="0" fillId="0" borderId="0" xfId="0" applyAlignment="1">
      <alignment/>
    </xf>
    <xf numFmtId="0" fontId="7" fillId="0" borderId="0" xfId="0" applyFont="1" applyAlignment="1">
      <alignment/>
    </xf>
    <xf numFmtId="0" fontId="8" fillId="2" borderId="1" xfId="0" applyFont="1" applyFill="1" applyBorder="1" applyAlignment="1">
      <alignment horizontal="left" vertical="center"/>
    </xf>
    <xf numFmtId="0" fontId="0" fillId="0" borderId="0" xfId="0" applyAlignment="1">
      <alignment vertical="center"/>
    </xf>
    <xf numFmtId="0" fontId="8" fillId="2" borderId="1" xfId="0" applyFont="1" applyFill="1" applyBorder="1" applyAlignment="1">
      <alignment horizontal="centerContinuous" vertical="center" wrapText="1"/>
    </xf>
    <xf numFmtId="0" fontId="7" fillId="2" borderId="2" xfId="0" applyFont="1" applyFill="1" applyBorder="1" applyAlignment="1">
      <alignment vertical="center" wrapText="1"/>
    </xf>
    <xf numFmtId="0" fontId="7" fillId="2" borderId="2" xfId="0" applyFont="1" applyFill="1" applyBorder="1" applyAlignment="1">
      <alignment vertical="center"/>
    </xf>
    <xf numFmtId="0" fontId="7" fillId="2" borderId="3" xfId="0" applyFont="1" applyFill="1" applyBorder="1" applyAlignment="1">
      <alignment vertical="center" wrapText="1"/>
    </xf>
    <xf numFmtId="0" fontId="7" fillId="0" borderId="0" xfId="0" applyFont="1" applyAlignment="1">
      <alignment vertical="center"/>
    </xf>
    <xf numFmtId="0" fontId="7" fillId="2" borderId="4" xfId="0" applyFont="1" applyFill="1" applyBorder="1" applyAlignment="1">
      <alignment vertical="center" wrapText="1"/>
    </xf>
    <xf numFmtId="0" fontId="7" fillId="2" borderId="5" xfId="0" applyFont="1" applyFill="1" applyBorder="1" applyAlignment="1" applyProtection="1">
      <alignment/>
      <protection/>
    </xf>
    <xf numFmtId="0" fontId="7" fillId="2" borderId="6" xfId="0" applyFont="1" applyFill="1" applyBorder="1" applyAlignment="1" applyProtection="1">
      <alignment/>
      <protection/>
    </xf>
    <xf numFmtId="0" fontId="7" fillId="2" borderId="7" xfId="0" applyFont="1" applyFill="1" applyBorder="1" applyAlignment="1" applyProtection="1">
      <alignment/>
      <protection/>
    </xf>
    <xf numFmtId="0" fontId="8" fillId="2" borderId="8" xfId="0" applyFont="1" applyFill="1" applyBorder="1" applyAlignment="1" applyProtection="1">
      <alignment/>
      <protection/>
    </xf>
    <xf numFmtId="0" fontId="7" fillId="2" borderId="0" xfId="0" applyFont="1" applyFill="1" applyBorder="1" applyAlignment="1" applyProtection="1">
      <alignment/>
      <protection/>
    </xf>
    <xf numFmtId="0" fontId="7" fillId="2" borderId="9" xfId="0" applyFont="1" applyFill="1" applyBorder="1" applyAlignment="1" applyProtection="1">
      <alignment/>
      <protection/>
    </xf>
    <xf numFmtId="0" fontId="7" fillId="2" borderId="8" xfId="0" applyFont="1" applyFill="1" applyBorder="1" applyAlignment="1" applyProtection="1">
      <alignment/>
      <protection/>
    </xf>
    <xf numFmtId="0" fontId="7" fillId="2" borderId="10" xfId="0" applyFont="1" applyFill="1" applyBorder="1" applyAlignment="1">
      <alignment/>
    </xf>
    <xf numFmtId="0" fontId="7" fillId="2" borderId="11" xfId="0" applyFont="1" applyFill="1" applyBorder="1" applyAlignment="1">
      <alignment/>
    </xf>
    <xf numFmtId="0" fontId="7" fillId="2" borderId="12" xfId="0" applyFont="1" applyFill="1" applyBorder="1" applyAlignment="1">
      <alignment/>
    </xf>
    <xf numFmtId="0" fontId="7" fillId="2" borderId="1" xfId="0" applyFont="1" applyFill="1" applyBorder="1" applyAlignment="1">
      <alignment vertical="center" wrapText="1"/>
    </xf>
    <xf numFmtId="0" fontId="7" fillId="2" borderId="13" xfId="0" applyFont="1" applyFill="1" applyBorder="1" applyAlignment="1">
      <alignment vertical="center" wrapText="1"/>
    </xf>
    <xf numFmtId="9" fontId="7" fillId="0" borderId="0" xfId="22" applyFont="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3" borderId="17" xfId="0" applyFill="1" applyBorder="1" applyAlignment="1">
      <alignment/>
    </xf>
    <xf numFmtId="0" fontId="0" fillId="3" borderId="18" xfId="0" applyFill="1" applyBorder="1" applyAlignment="1">
      <alignment/>
    </xf>
    <xf numFmtId="0" fontId="0" fillId="3" borderId="19" xfId="0" applyFill="1" applyBorder="1" applyAlignment="1">
      <alignment/>
    </xf>
    <xf numFmtId="0" fontId="0" fillId="3" borderId="20" xfId="0" applyFill="1" applyBorder="1" applyAlignment="1">
      <alignment/>
    </xf>
    <xf numFmtId="0" fontId="0" fillId="3" borderId="21" xfId="0" applyFill="1" applyBorder="1" applyAlignment="1">
      <alignment/>
    </xf>
    <xf numFmtId="0" fontId="0" fillId="3" borderId="22" xfId="0" applyFill="1" applyBorder="1" applyAlignment="1">
      <alignment/>
    </xf>
    <xf numFmtId="0" fontId="0" fillId="3" borderId="23" xfId="0" applyFill="1" applyBorder="1" applyAlignment="1">
      <alignment/>
    </xf>
    <xf numFmtId="0" fontId="0" fillId="3" borderId="24" xfId="0" applyFill="1" applyBorder="1" applyAlignment="1">
      <alignment/>
    </xf>
    <xf numFmtId="0" fontId="0" fillId="3" borderId="25" xfId="0" applyFill="1" applyBorder="1" applyAlignment="1">
      <alignment/>
    </xf>
    <xf numFmtId="0" fontId="0" fillId="0" borderId="0" xfId="0" applyFill="1" applyAlignment="1">
      <alignment/>
    </xf>
    <xf numFmtId="0" fontId="12" fillId="2" borderId="2" xfId="20" applyFont="1" applyFill="1" applyBorder="1" applyAlignment="1">
      <alignment vertical="center"/>
    </xf>
    <xf numFmtId="0" fontId="12" fillId="2" borderId="4" xfId="20" applyFont="1" applyFill="1" applyBorder="1" applyAlignment="1">
      <alignment vertical="center"/>
    </xf>
    <xf numFmtId="0" fontId="13" fillId="3" borderId="14" xfId="0" applyFont="1" applyFill="1" applyBorder="1" applyAlignment="1">
      <alignment/>
    </xf>
    <xf numFmtId="0" fontId="0" fillId="0" borderId="0" xfId="0" applyNumberFormat="1" applyFill="1" applyAlignment="1">
      <alignment/>
    </xf>
    <xf numFmtId="0" fontId="7" fillId="4" borderId="26" xfId="0" applyFont="1" applyFill="1" applyBorder="1" applyAlignment="1">
      <alignment/>
    </xf>
    <xf numFmtId="9" fontId="7" fillId="4" borderId="27" xfId="22" applyFont="1" applyFill="1" applyBorder="1" applyAlignment="1">
      <alignment/>
    </xf>
    <xf numFmtId="0" fontId="7" fillId="4" borderId="28" xfId="0" applyFont="1" applyFill="1" applyBorder="1" applyAlignment="1">
      <alignment/>
    </xf>
    <xf numFmtId="0" fontId="8" fillId="0" borderId="0" xfId="0" applyFont="1" applyAlignment="1">
      <alignment/>
    </xf>
    <xf numFmtId="0" fontId="16" fillId="3" borderId="21" xfId="0" applyFont="1" applyFill="1" applyBorder="1" applyAlignment="1">
      <alignment/>
    </xf>
    <xf numFmtId="0" fontId="16" fillId="3" borderId="14" xfId="0" applyFont="1" applyFill="1" applyBorder="1" applyAlignment="1">
      <alignment/>
    </xf>
    <xf numFmtId="0" fontId="17" fillId="3" borderId="24" xfId="0" applyFont="1" applyFill="1" applyBorder="1" applyAlignment="1">
      <alignment/>
    </xf>
    <xf numFmtId="0" fontId="6" fillId="0" borderId="0" xfId="21" applyFont="1" applyAlignment="1">
      <alignment horizontal="centerContinuous"/>
      <protection/>
    </xf>
    <xf numFmtId="0" fontId="7" fillId="0" borderId="0" xfId="21" applyFont="1" applyAlignment="1">
      <alignment horizontal="centerContinuous"/>
      <protection/>
    </xf>
    <xf numFmtId="0" fontId="7" fillId="0" borderId="0" xfId="21" applyFont="1">
      <alignment/>
      <protection/>
    </xf>
    <xf numFmtId="0" fontId="0" fillId="0" borderId="0" xfId="21">
      <alignment/>
      <protection/>
    </xf>
    <xf numFmtId="0" fontId="8" fillId="2" borderId="1" xfId="21" applyFont="1" applyFill="1" applyBorder="1" applyAlignment="1">
      <alignment horizontal="left" vertical="center"/>
      <protection/>
    </xf>
    <xf numFmtId="0" fontId="0" fillId="0" borderId="0" xfId="21" applyAlignment="1">
      <alignment vertical="center"/>
      <protection/>
    </xf>
    <xf numFmtId="0" fontId="8" fillId="2" borderId="1" xfId="21" applyFont="1" applyFill="1" applyBorder="1" applyAlignment="1">
      <alignment horizontal="centerContinuous" vertical="center" wrapText="1"/>
      <protection/>
    </xf>
    <xf numFmtId="0" fontId="7" fillId="2" borderId="2" xfId="21" applyFont="1" applyFill="1" applyBorder="1" applyAlignment="1">
      <alignment vertical="center" wrapText="1"/>
      <protection/>
    </xf>
    <xf numFmtId="0" fontId="7" fillId="2" borderId="13" xfId="21" applyFont="1" applyFill="1" applyBorder="1" applyAlignment="1">
      <alignment vertical="center" wrapText="1"/>
      <protection/>
    </xf>
    <xf numFmtId="9" fontId="7" fillId="0" borderId="0" xfId="21" applyNumberFormat="1" applyFont="1">
      <alignment/>
      <protection/>
    </xf>
    <xf numFmtId="0" fontId="7" fillId="2" borderId="4" xfId="21" applyFont="1" applyFill="1" applyBorder="1" applyAlignment="1">
      <alignment vertical="center" wrapText="1"/>
      <protection/>
    </xf>
    <xf numFmtId="0" fontId="7" fillId="0" borderId="0" xfId="21" applyFont="1" applyAlignment="1">
      <alignment vertical="center"/>
      <protection/>
    </xf>
    <xf numFmtId="0" fontId="7" fillId="2" borderId="29" xfId="21" applyFont="1" applyFill="1" applyBorder="1" applyAlignment="1">
      <alignment vertical="center" wrapText="1"/>
      <protection/>
    </xf>
    <xf numFmtId="0" fontId="0" fillId="0" borderId="0" xfId="21" applyAlignment="1">
      <alignment horizontal="left" indent="1"/>
      <protection/>
    </xf>
    <xf numFmtId="0" fontId="7" fillId="2" borderId="3" xfId="21" applyFont="1" applyFill="1" applyBorder="1" applyAlignment="1">
      <alignment vertical="center" wrapText="1"/>
      <protection/>
    </xf>
    <xf numFmtId="0" fontId="7" fillId="2" borderId="5" xfId="21" applyFont="1" applyFill="1" applyBorder="1" applyProtection="1">
      <alignment/>
      <protection/>
    </xf>
    <xf numFmtId="0" fontId="7" fillId="2" borderId="6" xfId="21" applyFont="1" applyFill="1" applyBorder="1" applyProtection="1">
      <alignment/>
      <protection/>
    </xf>
    <xf numFmtId="0" fontId="7" fillId="2" borderId="7" xfId="21" applyFont="1" applyFill="1" applyBorder="1" applyProtection="1">
      <alignment/>
      <protection/>
    </xf>
    <xf numFmtId="0" fontId="8" fillId="2" borderId="8" xfId="21" applyFont="1" applyFill="1" applyBorder="1" applyProtection="1">
      <alignment/>
      <protection/>
    </xf>
    <xf numFmtId="0" fontId="7" fillId="2" borderId="0" xfId="21" applyFont="1" applyFill="1" applyBorder="1" applyProtection="1">
      <alignment/>
      <protection/>
    </xf>
    <xf numFmtId="0" fontId="7" fillId="2" borderId="9" xfId="21" applyFont="1" applyFill="1" applyBorder="1" applyProtection="1">
      <alignment/>
      <protection/>
    </xf>
    <xf numFmtId="0" fontId="7" fillId="2" borderId="8" xfId="21" applyFont="1" applyFill="1" applyBorder="1" applyProtection="1">
      <alignment/>
      <protection/>
    </xf>
    <xf numFmtId="179" fontId="7" fillId="0" borderId="0" xfId="21" applyNumberFormat="1" applyFont="1">
      <alignment/>
      <protection/>
    </xf>
    <xf numFmtId="0" fontId="10" fillId="0" borderId="0" xfId="21" applyFont="1" applyAlignment="1">
      <alignment horizontal="centerContinuous"/>
      <protection/>
    </xf>
    <xf numFmtId="0" fontId="11" fillId="0" borderId="0" xfId="21" applyFont="1">
      <alignment/>
      <protection/>
    </xf>
    <xf numFmtId="3" fontId="11" fillId="0" borderId="0" xfId="21" applyNumberFormat="1" applyFont="1">
      <alignment/>
      <protection/>
    </xf>
    <xf numFmtId="1" fontId="0" fillId="0" borderId="0" xfId="21" applyNumberFormat="1">
      <alignment/>
      <protection/>
    </xf>
    <xf numFmtId="0" fontId="10" fillId="0" borderId="0" xfId="21" applyFont="1">
      <alignment/>
      <protection/>
    </xf>
    <xf numFmtId="0" fontId="0" fillId="0" borderId="0" xfId="21" applyAlignment="1">
      <alignment horizontal="centerContinuous"/>
      <protection/>
    </xf>
    <xf numFmtId="3" fontId="7" fillId="3" borderId="4" xfId="21" applyNumberFormat="1" applyFont="1" applyFill="1" applyBorder="1" applyAlignment="1" applyProtection="1">
      <alignment horizontal="right" vertical="center" indent="1"/>
      <protection locked="0"/>
    </xf>
    <xf numFmtId="0" fontId="0" fillId="3" borderId="30" xfId="0" applyFill="1" applyBorder="1" applyAlignment="1">
      <alignment/>
    </xf>
    <xf numFmtId="0" fontId="0" fillId="3" borderId="31" xfId="0" applyFill="1" applyBorder="1" applyAlignment="1">
      <alignment/>
    </xf>
    <xf numFmtId="0" fontId="0" fillId="3" borderId="32" xfId="0" applyFill="1" applyBorder="1" applyAlignment="1">
      <alignment/>
    </xf>
    <xf numFmtId="0" fontId="0" fillId="3" borderId="14" xfId="0" applyFont="1" applyFill="1" applyBorder="1" applyAlignment="1">
      <alignment/>
    </xf>
    <xf numFmtId="3" fontId="7" fillId="3" borderId="33" xfId="0" applyNumberFormat="1" applyFont="1" applyFill="1" applyBorder="1" applyAlignment="1" applyProtection="1">
      <alignment horizontal="left" vertical="center" indent="1"/>
      <protection/>
    </xf>
    <xf numFmtId="3" fontId="7" fillId="3" borderId="34" xfId="0" applyNumberFormat="1" applyFont="1" applyFill="1" applyBorder="1" applyAlignment="1" applyProtection="1">
      <alignment horizontal="left" vertical="center" indent="1"/>
      <protection/>
    </xf>
    <xf numFmtId="3" fontId="7" fillId="3" borderId="35" xfId="0" applyNumberFormat="1" applyFont="1" applyFill="1" applyBorder="1" applyAlignment="1" applyProtection="1">
      <alignment horizontal="left" vertical="center" indent="1"/>
      <protection/>
    </xf>
    <xf numFmtId="3" fontId="7" fillId="3" borderId="33" xfId="21" applyNumberFormat="1" applyFont="1" applyFill="1" applyBorder="1" applyAlignment="1" applyProtection="1">
      <alignment horizontal="left" vertical="center" indent="1"/>
      <protection/>
    </xf>
    <xf numFmtId="3" fontId="7" fillId="3" borderId="34" xfId="21" applyNumberFormat="1" applyFont="1" applyFill="1" applyBorder="1" applyAlignment="1" applyProtection="1">
      <alignment horizontal="left" vertical="center" indent="1"/>
      <protection/>
    </xf>
    <xf numFmtId="3" fontId="7" fillId="3" borderId="35" xfId="21" applyNumberFormat="1" applyFont="1" applyFill="1" applyBorder="1" applyAlignment="1" applyProtection="1">
      <alignment horizontal="left" vertical="center" indent="1"/>
      <protection/>
    </xf>
    <xf numFmtId="0" fontId="7" fillId="2" borderId="36" xfId="21" applyFont="1" applyFill="1" applyBorder="1" applyAlignment="1">
      <alignment vertical="center" wrapText="1"/>
      <protection/>
    </xf>
    <xf numFmtId="0" fontId="5" fillId="0" borderId="0" xfId="20" applyAlignment="1" applyProtection="1">
      <alignment/>
      <protection/>
    </xf>
    <xf numFmtId="0" fontId="12" fillId="2" borderId="4" xfId="20" applyFont="1" applyFill="1" applyBorder="1" applyAlignment="1">
      <alignment vertical="center" wrapText="1"/>
    </xf>
    <xf numFmtId="0" fontId="6" fillId="0" borderId="0" xfId="0" applyFont="1" applyAlignment="1">
      <alignment horizontal="left"/>
    </xf>
    <xf numFmtId="171" fontId="7" fillId="3" borderId="4" xfId="22" applyNumberFormat="1" applyFont="1" applyFill="1" applyBorder="1" applyAlignment="1" applyProtection="1">
      <alignment horizontal="right" vertical="center" indent="1"/>
      <protection locked="0"/>
    </xf>
    <xf numFmtId="0" fontId="1" fillId="5" borderId="37" xfId="0" applyFont="1" applyFill="1" applyBorder="1" applyAlignment="1">
      <alignment/>
    </xf>
    <xf numFmtId="0" fontId="1" fillId="5" borderId="38" xfId="0" applyFont="1" applyFill="1" applyBorder="1" applyAlignment="1">
      <alignment/>
    </xf>
    <xf numFmtId="0" fontId="13" fillId="3" borderId="21" xfId="0" applyFont="1" applyFill="1" applyBorder="1" applyAlignment="1">
      <alignment/>
    </xf>
    <xf numFmtId="0" fontId="0" fillId="5" borderId="39" xfId="0" applyFill="1" applyBorder="1" applyAlignment="1">
      <alignment vertical="center" wrapText="1"/>
    </xf>
    <xf numFmtId="0" fontId="0" fillId="5" borderId="39" xfId="0" applyFill="1" applyBorder="1" applyAlignment="1">
      <alignment horizontal="left" vertical="center" wrapText="1"/>
    </xf>
    <xf numFmtId="0" fontId="21" fillId="5" borderId="40" xfId="0" applyFont="1"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lignment horizontal="left" vertical="center" wrapText="1"/>
    </xf>
    <xf numFmtId="0" fontId="1" fillId="5" borderId="33" xfId="0" applyFont="1" applyFill="1" applyBorder="1" applyAlignment="1">
      <alignment horizontal="centerContinuous"/>
    </xf>
    <xf numFmtId="0" fontId="1" fillId="5" borderId="35" xfId="0" applyFont="1" applyFill="1" applyBorder="1" applyAlignment="1">
      <alignment horizontal="centerContinuous"/>
    </xf>
    <xf numFmtId="0" fontId="0" fillId="5" borderId="41" xfId="0" applyFill="1" applyBorder="1" applyAlignment="1">
      <alignment vertical="center" wrapText="1"/>
    </xf>
    <xf numFmtId="0" fontId="21" fillId="5" borderId="40" xfId="0" applyFont="1" applyFill="1" applyBorder="1" applyAlignment="1">
      <alignment vertical="center" wrapText="1"/>
    </xf>
    <xf numFmtId="0" fontId="21" fillId="5" borderId="41" xfId="0" applyFont="1" applyFill="1" applyBorder="1" applyAlignment="1">
      <alignment horizontal="left" vertical="center" wrapText="1"/>
    </xf>
    <xf numFmtId="0" fontId="1" fillId="5" borderId="43" xfId="0" applyFont="1" applyFill="1" applyBorder="1" applyAlignment="1">
      <alignment horizontal="centerContinuous"/>
    </xf>
    <xf numFmtId="0" fontId="1" fillId="5" borderId="44" xfId="0" applyFont="1" applyFill="1" applyBorder="1" applyAlignment="1">
      <alignment horizontal="centerContinuous"/>
    </xf>
    <xf numFmtId="0" fontId="5" fillId="0" borderId="0" xfId="20" applyAlignment="1" applyProtection="1">
      <alignment horizontal="right"/>
      <protection/>
    </xf>
    <xf numFmtId="0" fontId="7" fillId="2" borderId="8" xfId="0" applyFont="1" applyFill="1" applyBorder="1" applyAlignment="1" applyProtection="1">
      <alignment horizontal="left" indent="1"/>
      <protection/>
    </xf>
    <xf numFmtId="0" fontId="12" fillId="2" borderId="3" xfId="20" applyFont="1" applyFill="1" applyBorder="1" applyAlignment="1">
      <alignment vertical="center"/>
    </xf>
    <xf numFmtId="3" fontId="7" fillId="3" borderId="3" xfId="0" applyNumberFormat="1" applyFont="1" applyFill="1" applyBorder="1" applyAlignment="1" applyProtection="1">
      <alignment horizontal="right" vertical="center" indent="1"/>
      <protection locked="0"/>
    </xf>
    <xf numFmtId="0" fontId="23" fillId="0" borderId="0" xfId="0" applyFont="1" applyAlignment="1">
      <alignment/>
    </xf>
    <xf numFmtId="0" fontId="12" fillId="0" borderId="0" xfId="21" applyFont="1">
      <alignment/>
      <protection/>
    </xf>
    <xf numFmtId="0" fontId="21" fillId="0" borderId="0" xfId="0" applyFont="1" applyAlignment="1">
      <alignment wrapText="1"/>
    </xf>
    <xf numFmtId="0" fontId="12" fillId="2" borderId="36" xfId="20" applyFont="1" applyFill="1" applyBorder="1" applyAlignment="1">
      <alignment vertical="center"/>
    </xf>
    <xf numFmtId="0" fontId="12" fillId="2" borderId="36" xfId="0" applyFont="1" applyFill="1" applyBorder="1" applyAlignment="1">
      <alignment vertical="center" wrapText="1"/>
    </xf>
    <xf numFmtId="0" fontId="12" fillId="2" borderId="4" xfId="0" applyFont="1" applyFill="1" applyBorder="1" applyAlignment="1">
      <alignment vertical="center" wrapText="1"/>
    </xf>
    <xf numFmtId="0" fontId="12" fillId="2" borderId="4" xfId="21" applyFont="1" applyFill="1" applyBorder="1" applyAlignment="1">
      <alignment vertical="center" wrapText="1"/>
      <protection/>
    </xf>
    <xf numFmtId="3" fontId="12" fillId="3" borderId="4" xfId="0" applyNumberFormat="1" applyFont="1" applyFill="1" applyBorder="1" applyAlignment="1" applyProtection="1">
      <alignment horizontal="right" vertical="center" indent="1"/>
      <protection locked="0"/>
    </xf>
    <xf numFmtId="3" fontId="12" fillId="3" borderId="36" xfId="21" applyNumberFormat="1" applyFont="1" applyFill="1" applyBorder="1" applyAlignment="1" applyProtection="1">
      <alignment horizontal="right" vertical="center" indent="1"/>
      <protection locked="0"/>
    </xf>
    <xf numFmtId="0" fontId="12" fillId="2" borderId="3" xfId="0" applyFont="1" applyFill="1" applyBorder="1" applyAlignment="1">
      <alignment vertical="center" wrapText="1"/>
    </xf>
    <xf numFmtId="171" fontId="7" fillId="5" borderId="1" xfId="22" applyNumberFormat="1" applyFont="1" applyFill="1" applyBorder="1" applyAlignment="1" applyProtection="1">
      <alignment horizontal="right" vertical="center" indent="1"/>
      <protection/>
    </xf>
    <xf numFmtId="1" fontId="7" fillId="5" borderId="2" xfId="21" applyNumberFormat="1" applyFont="1" applyFill="1" applyBorder="1" applyAlignment="1" applyProtection="1">
      <alignment horizontal="right" vertical="center" indent="1"/>
      <protection/>
    </xf>
    <xf numFmtId="1" fontId="7" fillId="5" borderId="4" xfId="21" applyNumberFormat="1" applyFont="1" applyFill="1" applyBorder="1" applyAlignment="1" applyProtection="1">
      <alignment horizontal="right" vertical="center" indent="1"/>
      <protection/>
    </xf>
    <xf numFmtId="3" fontId="7" fillId="5" borderId="1" xfId="0" applyNumberFormat="1" applyFont="1" applyFill="1" applyBorder="1" applyAlignment="1" applyProtection="1">
      <alignment horizontal="right" vertical="center" indent="1"/>
      <protection/>
    </xf>
    <xf numFmtId="9" fontId="7" fillId="4" borderId="2" xfId="21" applyNumberFormat="1" applyFont="1" applyFill="1" applyBorder="1" applyAlignment="1" applyProtection="1">
      <alignment horizontal="right" vertical="center" indent="1"/>
      <protection/>
    </xf>
    <xf numFmtId="165" fontId="7" fillId="4" borderId="3" xfId="21" applyNumberFormat="1" applyFont="1" applyFill="1" applyBorder="1" applyAlignment="1" applyProtection="1">
      <alignment horizontal="right" vertical="center" indent="1"/>
      <protection/>
    </xf>
    <xf numFmtId="3" fontId="7" fillId="4" borderId="4" xfId="21" applyNumberFormat="1" applyFont="1" applyFill="1" applyBorder="1" applyAlignment="1" applyProtection="1">
      <alignment horizontal="right" vertical="center" indent="1"/>
      <protection/>
    </xf>
    <xf numFmtId="9" fontId="7" fillId="4" borderId="2" xfId="0" applyNumberFormat="1" applyFont="1" applyFill="1" applyBorder="1" applyAlignment="1" applyProtection="1">
      <alignment horizontal="right" vertical="center" indent="1"/>
      <protection/>
    </xf>
    <xf numFmtId="168" fontId="7" fillId="4" borderId="3" xfId="0" applyNumberFormat="1" applyFont="1" applyFill="1" applyBorder="1" applyAlignment="1" applyProtection="1">
      <alignment horizontal="right" vertical="center" indent="1"/>
      <protection/>
    </xf>
    <xf numFmtId="4" fontId="7" fillId="4" borderId="13" xfId="0" applyNumberFormat="1" applyFont="1" applyFill="1" applyBorder="1" applyAlignment="1" applyProtection="1">
      <alignment horizontal="right" vertical="center" indent="1"/>
      <protection/>
    </xf>
    <xf numFmtId="4" fontId="7" fillId="4" borderId="4" xfId="0" applyNumberFormat="1" applyFont="1" applyFill="1" applyBorder="1" applyAlignment="1" applyProtection="1">
      <alignment horizontal="right" vertical="center" indent="1"/>
      <protection/>
    </xf>
    <xf numFmtId="3" fontId="7" fillId="4" borderId="2" xfId="0" applyNumberFormat="1" applyFont="1" applyFill="1" applyBorder="1" applyAlignment="1" applyProtection="1">
      <alignment horizontal="right" vertical="center" indent="1"/>
      <protection/>
    </xf>
    <xf numFmtId="9" fontId="7" fillId="4" borderId="3" xfId="0" applyNumberFormat="1" applyFont="1" applyFill="1" applyBorder="1" applyAlignment="1" applyProtection="1">
      <alignment horizontal="right" vertical="center" indent="1"/>
      <protection/>
    </xf>
    <xf numFmtId="168" fontId="7" fillId="4" borderId="4" xfId="0" applyNumberFormat="1" applyFont="1" applyFill="1" applyBorder="1" applyAlignment="1" applyProtection="1">
      <alignment horizontal="right" vertical="center" indent="1"/>
      <protection/>
    </xf>
    <xf numFmtId="3" fontId="7" fillId="5" borderId="45" xfId="0" applyNumberFormat="1" applyFont="1" applyFill="1" applyBorder="1" applyAlignment="1" applyProtection="1">
      <alignment horizontal="left" vertical="center" indent="1"/>
      <protection/>
    </xf>
    <xf numFmtId="3" fontId="7" fillId="5" borderId="24" xfId="21" applyNumberFormat="1" applyFont="1" applyFill="1" applyBorder="1" applyAlignment="1" applyProtection="1">
      <alignment horizontal="right" vertical="center" indent="1"/>
      <protection/>
    </xf>
    <xf numFmtId="3" fontId="7" fillId="5" borderId="46" xfId="21" applyNumberFormat="1" applyFont="1" applyFill="1" applyBorder="1" applyAlignment="1" applyProtection="1">
      <alignment horizontal="right" vertical="center" indent="1"/>
      <protection/>
    </xf>
    <xf numFmtId="9" fontId="7" fillId="4" borderId="47" xfId="22" applyFont="1" applyFill="1" applyBorder="1" applyAlignment="1">
      <alignment horizontal="left" vertical="center" indent="1"/>
    </xf>
    <xf numFmtId="9" fontId="7" fillId="4" borderId="48" xfId="22" applyFont="1" applyFill="1" applyBorder="1" applyAlignment="1">
      <alignment horizontal="right" vertical="center" indent="1"/>
    </xf>
    <xf numFmtId="9" fontId="7" fillId="4" borderId="49" xfId="22" applyFont="1" applyFill="1" applyBorder="1" applyAlignment="1">
      <alignment horizontal="right" vertical="center" indent="1"/>
    </xf>
    <xf numFmtId="3" fontId="7" fillId="5" borderId="24" xfId="0" applyNumberFormat="1" applyFont="1" applyFill="1" applyBorder="1" applyAlignment="1" applyProtection="1">
      <alignment horizontal="right" vertical="center" indent="1"/>
      <protection/>
    </xf>
    <xf numFmtId="3" fontId="7" fillId="5" borderId="46" xfId="0" applyNumberFormat="1" applyFont="1" applyFill="1" applyBorder="1" applyAlignment="1" applyProtection="1">
      <alignment horizontal="right" vertical="center" indent="1"/>
      <protection/>
    </xf>
    <xf numFmtId="4" fontId="7" fillId="5" borderId="13" xfId="0" applyNumberFormat="1" applyFont="1" applyFill="1" applyBorder="1" applyAlignment="1" applyProtection="1">
      <alignment horizontal="right" vertical="center" indent="1"/>
      <protection/>
    </xf>
    <xf numFmtId="0" fontId="0" fillId="3" borderId="14" xfId="0" applyNumberFormat="1" applyFont="1" applyFill="1" applyBorder="1" applyAlignment="1">
      <alignment/>
    </xf>
    <xf numFmtId="0" fontId="7" fillId="2" borderId="4" xfId="21" applyFont="1" applyFill="1" applyBorder="1" applyAlignment="1">
      <alignment vertical="center"/>
      <protection/>
    </xf>
    <xf numFmtId="171" fontId="7" fillId="4" borderId="4" xfId="21" applyNumberFormat="1" applyFont="1" applyFill="1" applyBorder="1" applyAlignment="1" applyProtection="1">
      <alignment horizontal="right" vertical="center" indent="1"/>
      <protection/>
    </xf>
    <xf numFmtId="0" fontId="6" fillId="3" borderId="37" xfId="21" applyFont="1" applyFill="1" applyBorder="1" applyAlignment="1">
      <alignment horizontal="centerContinuous"/>
      <protection/>
    </xf>
    <xf numFmtId="0" fontId="8" fillId="3" borderId="50" xfId="21" applyFont="1" applyFill="1" applyBorder="1" applyAlignment="1">
      <alignment horizontal="centerContinuous"/>
      <protection/>
    </xf>
    <xf numFmtId="0" fontId="8" fillId="3" borderId="38" xfId="21" applyFont="1" applyFill="1" applyBorder="1" applyAlignment="1">
      <alignment horizontal="centerContinuous"/>
      <protection/>
    </xf>
    <xf numFmtId="0" fontId="6" fillId="3" borderId="37" xfId="0" applyFont="1" applyFill="1" applyBorder="1" applyAlignment="1">
      <alignment horizontal="centerContinuous"/>
    </xf>
    <xf numFmtId="0" fontId="8" fillId="3" borderId="50" xfId="0" applyFont="1" applyFill="1" applyBorder="1" applyAlignment="1">
      <alignment horizontal="centerContinuous"/>
    </xf>
    <xf numFmtId="0" fontId="8" fillId="3" borderId="38" xfId="0" applyFont="1" applyFill="1" applyBorder="1" applyAlignment="1">
      <alignment horizontal="centerContinuous"/>
    </xf>
    <xf numFmtId="0" fontId="6" fillId="5" borderId="37" xfId="0" applyFont="1" applyFill="1" applyBorder="1" applyAlignment="1">
      <alignment horizontal="centerContinuous"/>
    </xf>
    <xf numFmtId="0" fontId="8" fillId="5" borderId="50" xfId="0" applyFont="1" applyFill="1" applyBorder="1" applyAlignment="1">
      <alignment horizontal="centerContinuous"/>
    </xf>
    <xf numFmtId="0" fontId="8" fillId="5" borderId="38" xfId="0" applyFont="1" applyFill="1" applyBorder="1" applyAlignment="1">
      <alignment horizontal="centerContinuous" vertical="center"/>
    </xf>
    <xf numFmtId="0" fontId="6" fillId="5" borderId="37" xfId="21" applyFont="1" applyFill="1" applyBorder="1" applyAlignment="1">
      <alignment horizontal="centerContinuous"/>
      <protection/>
    </xf>
    <xf numFmtId="0" fontId="8" fillId="5" borderId="50" xfId="21" applyFont="1" applyFill="1" applyBorder="1" applyAlignment="1">
      <alignment horizontal="centerContinuous"/>
      <protection/>
    </xf>
    <xf numFmtId="0" fontId="8" fillId="5" borderId="38" xfId="21" applyFont="1" applyFill="1" applyBorder="1" applyAlignment="1">
      <alignment horizontal="centerContinuous" vertical="center"/>
      <protection/>
    </xf>
    <xf numFmtId="0" fontId="6" fillId="4" borderId="37" xfId="0" applyFont="1" applyFill="1" applyBorder="1" applyAlignment="1">
      <alignment horizontal="centerContinuous"/>
    </xf>
    <xf numFmtId="0" fontId="8" fillId="4" borderId="50" xfId="21" applyFont="1" applyFill="1" applyBorder="1" applyAlignment="1">
      <alignment horizontal="centerContinuous"/>
      <protection/>
    </xf>
    <xf numFmtId="0" fontId="8" fillId="4" borderId="38" xfId="21" applyFont="1" applyFill="1" applyBorder="1" applyAlignment="1">
      <alignment horizontal="centerContinuous" vertical="center"/>
      <protection/>
    </xf>
    <xf numFmtId="0" fontId="8" fillId="4" borderId="50" xfId="0" applyFont="1" applyFill="1" applyBorder="1" applyAlignment="1">
      <alignment horizontal="centerContinuous"/>
    </xf>
    <xf numFmtId="0" fontId="8" fillId="4" borderId="38" xfId="0" applyFont="1" applyFill="1" applyBorder="1" applyAlignment="1">
      <alignment horizontal="centerContinuous" vertical="center"/>
    </xf>
    <xf numFmtId="0" fontId="6" fillId="0" borderId="0" xfId="0" applyFont="1" applyFill="1" applyAlignment="1">
      <alignment horizontal="centerContinuous"/>
    </xf>
    <xf numFmtId="0" fontId="7" fillId="0" borderId="0" xfId="21" applyFont="1" applyFill="1">
      <alignment/>
      <protection/>
    </xf>
    <xf numFmtId="0" fontId="5" fillId="0" borderId="0" xfId="20" applyFill="1" applyAlignment="1" applyProtection="1">
      <alignment/>
      <protection/>
    </xf>
    <xf numFmtId="0" fontId="5" fillId="0" borderId="0" xfId="20" applyFill="1" applyAlignment="1" applyProtection="1">
      <alignment horizontal="centerContinuous"/>
      <protection/>
    </xf>
    <xf numFmtId="0" fontId="7" fillId="0" borderId="0" xfId="0" applyFont="1" applyFill="1" applyAlignment="1">
      <alignment/>
    </xf>
    <xf numFmtId="0" fontId="7" fillId="2" borderId="8" xfId="21" applyFont="1" applyFill="1" applyBorder="1">
      <alignment/>
      <protection/>
    </xf>
    <xf numFmtId="0" fontId="6" fillId="0" borderId="0" xfId="21" applyFont="1" applyFill="1" applyAlignment="1">
      <alignment horizontal="centerContinuous"/>
      <protection/>
    </xf>
    <xf numFmtId="0" fontId="7" fillId="0" borderId="0" xfId="21" applyFont="1" applyFill="1" applyAlignment="1">
      <alignment horizontal="centerContinuous"/>
      <protection/>
    </xf>
    <xf numFmtId="0" fontId="7" fillId="2" borderId="1" xfId="21" applyFont="1" applyFill="1" applyBorder="1" applyAlignment="1">
      <alignment vertical="center" wrapText="1"/>
      <protection/>
    </xf>
    <xf numFmtId="0" fontId="1" fillId="3" borderId="14" xfId="0" applyFont="1" applyFill="1" applyBorder="1" applyAlignment="1">
      <alignment/>
    </xf>
    <xf numFmtId="0" fontId="0" fillId="3" borderId="14" xfId="0" applyFill="1" applyBorder="1" applyAlignment="1">
      <alignment horizontal="right"/>
    </xf>
    <xf numFmtId="0" fontId="0" fillId="3" borderId="14" xfId="0" applyFont="1" applyFill="1" applyBorder="1" applyAlignment="1">
      <alignment/>
    </xf>
    <xf numFmtId="0" fontId="0" fillId="3" borderId="21" xfId="0" applyFont="1" applyFill="1" applyBorder="1" applyAlignment="1">
      <alignment/>
    </xf>
    <xf numFmtId="0" fontId="0" fillId="3" borderId="21" xfId="0" applyNumberFormat="1" applyFill="1" applyBorder="1" applyAlignment="1">
      <alignment/>
    </xf>
    <xf numFmtId="0" fontId="16" fillId="3" borderId="21" xfId="0" applyNumberFormat="1" applyFont="1" applyFill="1" applyBorder="1" applyAlignment="1">
      <alignment/>
    </xf>
    <xf numFmtId="0" fontId="0" fillId="3" borderId="51" xfId="0" applyFill="1" applyBorder="1" applyAlignment="1">
      <alignment/>
    </xf>
    <xf numFmtId="0" fontId="1" fillId="3" borderId="14" xfId="0" applyNumberFormat="1" applyFont="1" applyFill="1" applyBorder="1" applyAlignment="1">
      <alignment/>
    </xf>
    <xf numFmtId="0" fontId="0" fillId="3" borderId="52" xfId="0" applyFill="1" applyBorder="1" applyAlignment="1">
      <alignment/>
    </xf>
    <xf numFmtId="0" fontId="0" fillId="3" borderId="51" xfId="0" applyFont="1" applyFill="1" applyBorder="1" applyAlignment="1">
      <alignment/>
    </xf>
    <xf numFmtId="0" fontId="0" fillId="3" borderId="53" xfId="0" applyFill="1" applyBorder="1" applyAlignment="1">
      <alignment/>
    </xf>
    <xf numFmtId="0" fontId="5" fillId="0" borderId="0" xfId="20" applyFill="1" applyAlignment="1" applyProtection="1">
      <alignment horizontal="right"/>
      <protection/>
    </xf>
    <xf numFmtId="0" fontId="1" fillId="3" borderId="14" xfId="0" applyFont="1" applyFill="1" applyBorder="1" applyAlignment="1">
      <alignment/>
    </xf>
    <xf numFmtId="0" fontId="1" fillId="3" borderId="21" xfId="0" applyFont="1" applyFill="1" applyBorder="1" applyAlignment="1">
      <alignment/>
    </xf>
    <xf numFmtId="3" fontId="7" fillId="3" borderId="2" xfId="0" applyNumberFormat="1" applyFont="1" applyFill="1" applyBorder="1" applyAlignment="1" applyProtection="1">
      <alignment horizontal="right" vertical="center" indent="1"/>
      <protection/>
    </xf>
    <xf numFmtId="3" fontId="12" fillId="3" borderId="3" xfId="0" applyNumberFormat="1" applyFont="1" applyFill="1" applyBorder="1" applyAlignment="1" applyProtection="1">
      <alignment horizontal="right" vertical="center" indent="1"/>
      <protection locked="0"/>
    </xf>
    <xf numFmtId="0" fontId="12" fillId="2" borderId="2" xfId="21" applyFont="1" applyFill="1" applyBorder="1" applyAlignment="1">
      <alignment vertical="center" wrapText="1"/>
      <protection/>
    </xf>
    <xf numFmtId="0" fontId="22" fillId="2" borderId="8" xfId="0" applyFont="1" applyFill="1" applyBorder="1" applyAlignment="1" applyProtection="1">
      <alignment horizontal="left" indent="1"/>
      <protection/>
    </xf>
    <xf numFmtId="0" fontId="7" fillId="2" borderId="8" xfId="0" applyFont="1" applyFill="1" applyBorder="1" applyAlignment="1" applyProtection="1" quotePrefix="1">
      <alignment/>
      <protection/>
    </xf>
    <xf numFmtId="0" fontId="6" fillId="0" borderId="0" xfId="0" applyFont="1" applyAlignment="1" applyProtection="1">
      <alignment horizontal="centerContinuous"/>
      <protection/>
    </xf>
    <xf numFmtId="0" fontId="7" fillId="0" borderId="0" xfId="0" applyFont="1" applyAlignment="1" applyProtection="1">
      <alignment horizontal="centerContinuous"/>
      <protection/>
    </xf>
    <xf numFmtId="0" fontId="0" fillId="0" borderId="0" xfId="0" applyAlignment="1" applyProtection="1">
      <alignment/>
      <protection/>
    </xf>
    <xf numFmtId="0" fontId="7" fillId="0" borderId="0" xfId="0" applyFont="1" applyAlignment="1" applyProtection="1">
      <alignment/>
      <protection/>
    </xf>
    <xf numFmtId="0" fontId="20" fillId="0" borderId="0" xfId="0" applyFont="1" applyFill="1" applyAlignment="1" applyProtection="1">
      <alignment horizontal="centerContinuous"/>
      <protection/>
    </xf>
    <xf numFmtId="0" fontId="6" fillId="0" borderId="0" xfId="0" applyFont="1" applyFill="1" applyAlignment="1" applyProtection="1">
      <alignment horizontal="centerContinuous"/>
      <protection/>
    </xf>
    <xf numFmtId="0" fontId="7" fillId="0" borderId="0" xfId="0" applyFont="1" applyFill="1" applyAlignment="1" applyProtection="1">
      <alignment horizontal="centerContinuous"/>
      <protection/>
    </xf>
    <xf numFmtId="0" fontId="0" fillId="0" borderId="0" xfId="0" applyFill="1" applyAlignment="1" applyProtection="1">
      <alignment/>
      <protection/>
    </xf>
    <xf numFmtId="0" fontId="7" fillId="0" borderId="0" xfId="0" applyFont="1" applyFill="1" applyAlignment="1" applyProtection="1">
      <alignment/>
      <protection/>
    </xf>
    <xf numFmtId="0" fontId="6" fillId="0" borderId="0" xfId="0" applyFont="1" applyAlignment="1" applyProtection="1">
      <alignment horizontal="left"/>
      <protection/>
    </xf>
    <xf numFmtId="9" fontId="7" fillId="4" borderId="47" xfId="22" applyFont="1" applyFill="1" applyBorder="1" applyAlignment="1" applyProtection="1">
      <alignment horizontal="left" vertical="center" indent="1"/>
      <protection/>
    </xf>
    <xf numFmtId="9" fontId="7" fillId="4" borderId="48" xfId="22" applyFont="1" applyFill="1" applyBorder="1" applyAlignment="1" applyProtection="1">
      <alignment horizontal="right" vertical="center" indent="1"/>
      <protection/>
    </xf>
    <xf numFmtId="9" fontId="7" fillId="4" borderId="49" xfId="22" applyFont="1" applyFill="1" applyBorder="1" applyAlignment="1" applyProtection="1">
      <alignment horizontal="right" vertical="center" indent="1"/>
      <protection/>
    </xf>
    <xf numFmtId="0" fontId="0" fillId="0" borderId="0" xfId="0" applyAlignment="1" applyProtection="1">
      <alignment vertical="center"/>
      <protection/>
    </xf>
    <xf numFmtId="0" fontId="8" fillId="2" borderId="1" xfId="0" applyFont="1" applyFill="1" applyBorder="1" applyAlignment="1" applyProtection="1">
      <alignment horizontal="centerContinuous" vertical="center" wrapText="1"/>
      <protection/>
    </xf>
    <xf numFmtId="0" fontId="8" fillId="2" borderId="1" xfId="0" applyFont="1" applyFill="1" applyBorder="1" applyAlignment="1" applyProtection="1">
      <alignment horizontal="left" vertical="center"/>
      <protection/>
    </xf>
    <xf numFmtId="0" fontId="6" fillId="3" borderId="37" xfId="0" applyFont="1" applyFill="1" applyBorder="1" applyAlignment="1" applyProtection="1">
      <alignment horizontal="centerContinuous"/>
      <protection/>
    </xf>
    <xf numFmtId="0" fontId="8" fillId="3" borderId="50" xfId="0" applyFont="1" applyFill="1" applyBorder="1" applyAlignment="1" applyProtection="1">
      <alignment horizontal="centerContinuous"/>
      <protection/>
    </xf>
    <xf numFmtId="0" fontId="8" fillId="3" borderId="38" xfId="0" applyFont="1" applyFill="1" applyBorder="1" applyAlignment="1" applyProtection="1">
      <alignment horizontal="centerContinuous"/>
      <protection/>
    </xf>
    <xf numFmtId="0" fontId="7" fillId="2" borderId="2" xfId="0" applyFont="1" applyFill="1" applyBorder="1" applyAlignment="1" applyProtection="1">
      <alignment vertical="center" wrapText="1"/>
      <protection/>
    </xf>
    <xf numFmtId="0" fontId="7" fillId="2" borderId="45" xfId="0" applyFont="1" applyFill="1" applyBorder="1" applyAlignment="1" applyProtection="1">
      <alignment vertical="center" wrapText="1"/>
      <protection/>
    </xf>
    <xf numFmtId="0" fontId="7" fillId="2" borderId="24" xfId="0" applyFont="1" applyFill="1" applyBorder="1" applyAlignment="1" applyProtection="1">
      <alignment vertical="center" wrapText="1"/>
      <protection/>
    </xf>
    <xf numFmtId="0" fontId="7" fillId="2" borderId="46" xfId="0" applyFont="1" applyFill="1" applyBorder="1" applyAlignment="1" applyProtection="1">
      <alignment vertical="center" wrapText="1"/>
      <protection/>
    </xf>
    <xf numFmtId="0" fontId="12" fillId="2" borderId="3" xfId="20" applyFont="1" applyFill="1" applyBorder="1" applyAlignment="1" applyProtection="1">
      <alignment vertical="center"/>
      <protection/>
    </xf>
    <xf numFmtId="0" fontId="7" fillId="2" borderId="47" xfId="0" applyFont="1" applyFill="1" applyBorder="1" applyAlignment="1" applyProtection="1">
      <alignment vertical="center" wrapText="1"/>
      <protection/>
    </xf>
    <xf numFmtId="0" fontId="7" fillId="2" borderId="48" xfId="0" applyFont="1" applyFill="1" applyBorder="1" applyAlignment="1" applyProtection="1">
      <alignment vertical="center" wrapText="1"/>
      <protection/>
    </xf>
    <xf numFmtId="0" fontId="7" fillId="2" borderId="49" xfId="0" applyFont="1" applyFill="1" applyBorder="1" applyAlignment="1" applyProtection="1">
      <alignment vertical="center" wrapText="1"/>
      <protection/>
    </xf>
    <xf numFmtId="0" fontId="12" fillId="2" borderId="4" xfId="20" applyFont="1" applyFill="1" applyBorder="1" applyAlignment="1" applyProtection="1">
      <alignment vertical="center"/>
      <protection/>
    </xf>
    <xf numFmtId="0" fontId="6" fillId="5" borderId="37" xfId="0" applyFont="1" applyFill="1" applyBorder="1" applyAlignment="1" applyProtection="1">
      <alignment horizontal="centerContinuous"/>
      <protection/>
    </xf>
    <xf numFmtId="0" fontId="8" fillId="5" borderId="50" xfId="0" applyFont="1" applyFill="1" applyBorder="1" applyAlignment="1" applyProtection="1">
      <alignment horizontal="centerContinuous"/>
      <protection/>
    </xf>
    <xf numFmtId="0" fontId="8" fillId="5" borderId="38" xfId="0" applyFont="1" applyFill="1" applyBorder="1" applyAlignment="1" applyProtection="1">
      <alignment horizontal="centerContinuous" vertical="center"/>
      <protection/>
    </xf>
    <xf numFmtId="0" fontId="7" fillId="0" borderId="0" xfId="0" applyFont="1" applyAlignment="1" applyProtection="1">
      <alignment vertical="center"/>
      <protection/>
    </xf>
    <xf numFmtId="0" fontId="7" fillId="2" borderId="1" xfId="0" applyFont="1" applyFill="1" applyBorder="1" applyAlignment="1" applyProtection="1">
      <alignment vertical="center" wrapText="1"/>
      <protection/>
    </xf>
    <xf numFmtId="0" fontId="12" fillId="2" borderId="1" xfId="0" applyFont="1" applyFill="1" applyBorder="1" applyAlignment="1" applyProtection="1">
      <alignment vertical="center" wrapText="1"/>
      <protection/>
    </xf>
    <xf numFmtId="0" fontId="21" fillId="0" borderId="0" xfId="0" applyFont="1" applyAlignment="1" applyProtection="1">
      <alignment/>
      <protection/>
    </xf>
    <xf numFmtId="0" fontId="23" fillId="0" borderId="0" xfId="0" applyFont="1" applyAlignment="1" applyProtection="1">
      <alignment/>
      <protection/>
    </xf>
    <xf numFmtId="0" fontId="6" fillId="4" borderId="37" xfId="0" applyFont="1" applyFill="1" applyBorder="1" applyAlignment="1" applyProtection="1">
      <alignment horizontal="centerContinuous"/>
      <protection/>
    </xf>
    <xf numFmtId="0" fontId="8" fillId="4" borderId="50" xfId="0" applyFont="1" applyFill="1" applyBorder="1" applyAlignment="1" applyProtection="1">
      <alignment horizontal="centerContinuous"/>
      <protection/>
    </xf>
    <xf numFmtId="0" fontId="8" fillId="4" borderId="38" xfId="0" applyFont="1" applyFill="1" applyBorder="1" applyAlignment="1" applyProtection="1">
      <alignment horizontal="centerContinuous" vertical="center"/>
      <protection/>
    </xf>
    <xf numFmtId="0" fontId="7" fillId="2" borderId="2" xfId="21" applyFont="1" applyFill="1" applyBorder="1" applyAlignment="1" applyProtection="1">
      <alignment vertical="center" wrapText="1"/>
      <protection/>
    </xf>
    <xf numFmtId="0" fontId="7" fillId="2" borderId="3" xfId="0" applyFont="1" applyFill="1" applyBorder="1" applyAlignment="1" applyProtection="1">
      <alignment vertical="center" wrapText="1"/>
      <protection/>
    </xf>
    <xf numFmtId="0" fontId="7" fillId="2" borderId="4" xfId="0" applyFont="1" applyFill="1" applyBorder="1" applyAlignment="1" applyProtection="1">
      <alignment vertical="center" wrapText="1"/>
      <protection/>
    </xf>
    <xf numFmtId="0" fontId="7" fillId="2" borderId="10" xfId="0" applyFont="1" applyFill="1" applyBorder="1" applyAlignment="1" applyProtection="1">
      <alignment/>
      <protection/>
    </xf>
    <xf numFmtId="0" fontId="7" fillId="2" borderId="11" xfId="0" applyFont="1" applyFill="1" applyBorder="1" applyAlignment="1" applyProtection="1">
      <alignment/>
      <protection/>
    </xf>
    <xf numFmtId="0" fontId="7" fillId="2" borderId="12" xfId="0" applyFont="1" applyFill="1" applyBorder="1" applyAlignment="1" applyProtection="1">
      <alignment/>
      <protection/>
    </xf>
    <xf numFmtId="9" fontId="7" fillId="0" borderId="0" xfId="22" applyFont="1" applyAlignment="1" applyProtection="1">
      <alignment/>
      <protection/>
    </xf>
    <xf numFmtId="0" fontId="0" fillId="3" borderId="21" xfId="0" applyNumberFormat="1" applyFont="1" applyFill="1" applyBorder="1" applyAlignment="1">
      <alignment/>
    </xf>
    <xf numFmtId="0" fontId="5" fillId="5" borderId="54" xfId="20" applyFont="1" applyFill="1" applyBorder="1" applyAlignment="1">
      <alignment horizontal="left" vertical="center" indent="1"/>
    </xf>
    <xf numFmtId="0" fontId="5" fillId="0" borderId="55" xfId="20" applyBorder="1" applyAlignment="1">
      <alignment horizontal="left" vertical="center" indent="1"/>
    </xf>
    <xf numFmtId="0" fontId="5" fillId="0" borderId="56" xfId="20" applyBorder="1" applyAlignment="1">
      <alignment horizontal="left" vertical="center" indent="1"/>
    </xf>
    <xf numFmtId="0" fontId="5" fillId="0" borderId="57" xfId="20" applyBorder="1" applyAlignment="1">
      <alignment horizontal="left" vertical="center" inden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pplyProtection="1">
      <alignment horizontal="left" wrapText="1"/>
      <protection/>
    </xf>
    <xf numFmtId="0" fontId="19" fillId="0" borderId="0" xfId="0" applyFont="1" applyAlignment="1" applyProtection="1">
      <alignment horizontal="left" wrapText="1"/>
      <protection/>
    </xf>
    <xf numFmtId="0" fontId="12" fillId="2" borderId="58" xfId="0" applyFont="1" applyFill="1" applyBorder="1" applyAlignment="1" applyProtection="1">
      <alignment vertical="center" wrapText="1"/>
      <protection/>
    </xf>
    <xf numFmtId="0" fontId="7" fillId="2" borderId="59" xfId="0" applyFont="1" applyFill="1" applyBorder="1" applyAlignment="1" applyProtection="1">
      <alignment vertical="center" wrapText="1"/>
      <protection/>
    </xf>
    <xf numFmtId="0" fontId="7" fillId="2" borderId="60" xfId="0" applyFont="1" applyFill="1" applyBorder="1" applyAlignment="1" applyProtection="1">
      <alignment vertical="center" wrapText="1"/>
      <protection/>
    </xf>
    <xf numFmtId="0" fontId="7" fillId="2" borderId="58" xfId="0" applyFont="1" applyFill="1" applyBorder="1" applyAlignment="1" applyProtection="1">
      <alignment vertical="center" wrapText="1"/>
      <protection/>
    </xf>
    <xf numFmtId="0" fontId="12" fillId="2" borderId="45" xfId="0" applyFont="1" applyFill="1" applyBorder="1" applyAlignment="1" applyProtection="1">
      <alignment vertical="center" wrapText="1"/>
      <protection/>
    </xf>
    <xf numFmtId="0" fontId="7" fillId="2" borderId="24" xfId="0" applyFont="1" applyFill="1" applyBorder="1" applyAlignment="1" applyProtection="1">
      <alignment vertical="center" wrapText="1"/>
      <protection/>
    </xf>
    <xf numFmtId="0" fontId="7" fillId="2" borderId="46" xfId="0" applyFont="1" applyFill="1" applyBorder="1" applyAlignment="1" applyProtection="1">
      <alignment vertical="center" wrapText="1"/>
      <protection/>
    </xf>
    <xf numFmtId="0" fontId="8" fillId="2" borderId="58" xfId="0" applyFont="1" applyFill="1" applyBorder="1" applyAlignment="1" applyProtection="1">
      <alignment horizontal="left" vertical="center"/>
      <protection/>
    </xf>
    <xf numFmtId="0" fontId="8" fillId="2" borderId="59" xfId="0" applyFont="1" applyFill="1" applyBorder="1" applyAlignment="1" applyProtection="1">
      <alignment horizontal="left" vertical="center"/>
      <protection/>
    </xf>
    <xf numFmtId="0" fontId="8" fillId="2" borderId="60" xfId="0" applyFont="1" applyFill="1" applyBorder="1" applyAlignment="1" applyProtection="1">
      <alignment horizontal="left" vertical="center"/>
      <protection/>
    </xf>
    <xf numFmtId="0" fontId="7" fillId="2" borderId="45" xfId="0" applyFont="1" applyFill="1" applyBorder="1" applyAlignment="1" applyProtection="1">
      <alignment vertical="center" wrapText="1"/>
      <protection/>
    </xf>
    <xf numFmtId="0" fontId="12" fillId="2" borderId="33" xfId="21" applyFont="1" applyFill="1" applyBorder="1" applyAlignment="1" applyProtection="1">
      <alignment vertical="center" wrapText="1"/>
      <protection/>
    </xf>
    <xf numFmtId="0" fontId="7" fillId="2" borderId="34" xfId="21" applyFont="1" applyFill="1" applyBorder="1" applyAlignment="1" applyProtection="1">
      <alignment vertical="center" wrapText="1"/>
      <protection/>
    </xf>
    <xf numFmtId="0" fontId="7" fillId="2" borderId="35" xfId="21" applyFont="1" applyFill="1" applyBorder="1" applyAlignment="1" applyProtection="1">
      <alignment vertical="center" wrapText="1"/>
      <protection/>
    </xf>
    <xf numFmtId="0" fontId="7" fillId="2" borderId="47" xfId="0" applyFont="1" applyFill="1" applyBorder="1" applyAlignment="1" applyProtection="1">
      <alignment vertical="center" wrapText="1"/>
      <protection/>
    </xf>
    <xf numFmtId="0" fontId="7" fillId="2" borderId="48" xfId="0" applyFont="1" applyFill="1" applyBorder="1" applyAlignment="1" applyProtection="1">
      <alignment vertical="center" wrapText="1"/>
      <protection/>
    </xf>
    <xf numFmtId="0" fontId="7" fillId="2" borderId="49" xfId="0" applyFont="1" applyFill="1" applyBorder="1" applyAlignment="1" applyProtection="1">
      <alignment vertical="center" wrapText="1"/>
      <protection/>
    </xf>
    <xf numFmtId="0" fontId="7" fillId="2" borderId="33" xfId="0" applyFont="1" applyFill="1" applyBorder="1" applyAlignment="1" applyProtection="1">
      <alignment vertical="center" wrapText="1"/>
      <protection/>
    </xf>
    <xf numFmtId="0" fontId="7" fillId="2" borderId="34" xfId="0" applyFont="1" applyFill="1" applyBorder="1" applyAlignment="1" applyProtection="1">
      <alignment vertical="center" wrapText="1"/>
      <protection/>
    </xf>
    <xf numFmtId="0" fontId="7" fillId="2" borderId="35" xfId="0" applyFont="1" applyFill="1" applyBorder="1" applyAlignment="1" applyProtection="1">
      <alignment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veyAnalyzerExample(2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2:L92"/>
  <sheetViews>
    <sheetView showGridLines="0" tabSelected="1" workbookViewId="0" topLeftCell="A1">
      <selection activeCell="A1" sqref="A1"/>
    </sheetView>
  </sheetViews>
  <sheetFormatPr defaultColWidth="9.00390625" defaultRowHeight="12.75"/>
  <cols>
    <col min="1" max="1" width="9.125" style="35" customWidth="1"/>
    <col min="2" max="2" width="7.375" style="35" customWidth="1"/>
    <col min="3" max="3" width="2.625" style="35" customWidth="1"/>
    <col min="4" max="4" width="31.75390625" style="35" customWidth="1"/>
    <col min="5" max="5" width="40.25390625" style="35" customWidth="1"/>
    <col min="6" max="6" width="2.625" style="35" customWidth="1"/>
    <col min="7" max="16384" width="9.125" style="35" customWidth="1"/>
  </cols>
  <sheetData>
    <row r="2" spans="2:6" ht="39.75" customHeight="1">
      <c r="B2" s="32"/>
      <c r="C2" s="46" t="s">
        <v>51</v>
      </c>
      <c r="D2" s="46"/>
      <c r="E2" s="33"/>
      <c r="F2" s="34"/>
    </row>
    <row r="3" spans="2:6" ht="12.75">
      <c r="B3" s="29"/>
      <c r="C3" s="30"/>
      <c r="D3" s="30"/>
      <c r="E3" s="30"/>
      <c r="F3" s="31"/>
    </row>
    <row r="4" spans="2:6" ht="12.75">
      <c r="B4" s="27"/>
      <c r="C4" s="23" t="s">
        <v>50</v>
      </c>
      <c r="D4" s="23"/>
      <c r="E4" s="23"/>
      <c r="F4" s="24"/>
    </row>
    <row r="5" spans="2:6" ht="12.75">
      <c r="B5" s="27"/>
      <c r="C5" s="23" t="s">
        <v>77</v>
      </c>
      <c r="D5" s="23"/>
      <c r="E5" s="23"/>
      <c r="F5" s="24"/>
    </row>
    <row r="6" spans="2:6" ht="12.75">
      <c r="B6" s="27"/>
      <c r="C6" s="173" t="s">
        <v>73</v>
      </c>
      <c r="D6" s="23"/>
      <c r="E6" s="23"/>
      <c r="F6" s="24"/>
    </row>
    <row r="7" spans="2:6" ht="12.75">
      <c r="B7" s="27"/>
      <c r="C7" s="23"/>
      <c r="D7" s="23"/>
      <c r="E7" s="23"/>
      <c r="F7" s="24"/>
    </row>
    <row r="8" spans="2:6" ht="15.75">
      <c r="B8" s="27"/>
      <c r="C8" s="45" t="s">
        <v>126</v>
      </c>
      <c r="D8" s="23"/>
      <c r="E8" s="23"/>
      <c r="F8" s="24"/>
    </row>
    <row r="9" spans="2:6" ht="12.75">
      <c r="B9" s="27"/>
      <c r="C9" s="174" t="s">
        <v>78</v>
      </c>
      <c r="D9" s="23" t="s">
        <v>74</v>
      </c>
      <c r="E9" s="23"/>
      <c r="F9" s="24"/>
    </row>
    <row r="10" spans="2:6" ht="12.75">
      <c r="B10" s="27"/>
      <c r="C10" s="174" t="s">
        <v>78</v>
      </c>
      <c r="D10" s="23" t="s">
        <v>75</v>
      </c>
      <c r="E10" s="23"/>
      <c r="F10" s="24"/>
    </row>
    <row r="11" spans="2:6" ht="12.75">
      <c r="B11" s="27"/>
      <c r="C11" s="174" t="s">
        <v>78</v>
      </c>
      <c r="D11" s="23" t="s">
        <v>76</v>
      </c>
      <c r="E11" s="23"/>
      <c r="F11" s="24"/>
    </row>
    <row r="12" spans="2:6" ht="12.75">
      <c r="B12" s="27"/>
      <c r="C12" s="23"/>
      <c r="D12" s="23"/>
      <c r="E12" s="23"/>
      <c r="F12" s="24"/>
    </row>
    <row r="13" spans="2:6" ht="15.75">
      <c r="B13" s="27"/>
      <c r="C13" s="45" t="s">
        <v>79</v>
      </c>
      <c r="D13" s="23"/>
      <c r="E13" s="23"/>
      <c r="F13" s="24"/>
    </row>
    <row r="14" spans="2:6" ht="15.75">
      <c r="B14" s="27"/>
      <c r="C14" s="45"/>
      <c r="D14" s="23"/>
      <c r="E14" s="23"/>
      <c r="F14" s="24"/>
    </row>
    <row r="15" spans="2:6" ht="12.75">
      <c r="B15" s="27"/>
      <c r="C15" s="23" t="s">
        <v>80</v>
      </c>
      <c r="D15" s="23"/>
      <c r="E15" s="23"/>
      <c r="F15" s="24"/>
    </row>
    <row r="16" spans="2:6" ht="12.75">
      <c r="B16" s="27"/>
      <c r="C16" s="23" t="s">
        <v>81</v>
      </c>
      <c r="D16" s="23"/>
      <c r="E16" s="23"/>
      <c r="F16" s="24"/>
    </row>
    <row r="17" spans="2:6" ht="12.75">
      <c r="B17" s="27"/>
      <c r="C17" s="174" t="s">
        <v>78</v>
      </c>
      <c r="D17" s="23" t="s">
        <v>86</v>
      </c>
      <c r="E17" s="23"/>
      <c r="F17" s="24"/>
    </row>
    <row r="18" spans="2:6" ht="12.75">
      <c r="B18" s="27"/>
      <c r="C18" s="174"/>
      <c r="D18" s="23" t="s">
        <v>85</v>
      </c>
      <c r="E18" s="23"/>
      <c r="F18" s="24"/>
    </row>
    <row r="19" spans="2:6" ht="12.75">
      <c r="B19" s="27"/>
      <c r="C19" s="174" t="s">
        <v>78</v>
      </c>
      <c r="D19" s="23" t="s">
        <v>82</v>
      </c>
      <c r="E19" s="23"/>
      <c r="F19" s="24"/>
    </row>
    <row r="20" spans="2:6" ht="12.75">
      <c r="B20" s="27"/>
      <c r="C20" s="23"/>
      <c r="D20" s="23" t="s">
        <v>84</v>
      </c>
      <c r="E20" s="23"/>
      <c r="F20" s="24"/>
    </row>
    <row r="21" spans="2:6" ht="12.75">
      <c r="B21" s="27"/>
      <c r="C21" s="23"/>
      <c r="D21" s="23" t="s">
        <v>83</v>
      </c>
      <c r="E21" s="23"/>
      <c r="F21" s="24"/>
    </row>
    <row r="22" spans="2:6" ht="13.5" thickBot="1">
      <c r="B22" s="27"/>
      <c r="C22" s="23"/>
      <c r="D22" s="23"/>
      <c r="E22" s="23"/>
      <c r="F22" s="24"/>
    </row>
    <row r="23" spans="2:6" ht="13.5" thickBot="1">
      <c r="B23" s="27"/>
      <c r="C23" s="23"/>
      <c r="D23" s="92" t="s">
        <v>38</v>
      </c>
      <c r="E23" s="93" t="s">
        <v>39</v>
      </c>
      <c r="F23" s="24"/>
    </row>
    <row r="24" spans="2:12" ht="12.75">
      <c r="B24" s="27"/>
      <c r="C24" s="23"/>
      <c r="D24" s="100" t="s">
        <v>53</v>
      </c>
      <c r="E24" s="101"/>
      <c r="F24" s="24"/>
      <c r="G24"/>
      <c r="H24"/>
      <c r="I24"/>
      <c r="J24"/>
      <c r="K24"/>
      <c r="L24"/>
    </row>
    <row r="25" spans="2:12" ht="12.75" customHeight="1">
      <c r="B25" s="27"/>
      <c r="C25" s="23"/>
      <c r="D25" s="239" t="s">
        <v>139</v>
      </c>
      <c r="E25" s="103" t="s">
        <v>88</v>
      </c>
      <c r="F25" s="24"/>
      <c r="G25"/>
      <c r="H25"/>
      <c r="I25"/>
      <c r="J25"/>
      <c r="K25"/>
      <c r="L25"/>
    </row>
    <row r="26" spans="2:12" ht="12.75" customHeight="1">
      <c r="B26" s="27"/>
      <c r="C26" s="23"/>
      <c r="D26" s="240"/>
      <c r="E26" s="102" t="s">
        <v>89</v>
      </c>
      <c r="F26" s="24"/>
      <c r="G26"/>
      <c r="H26"/>
      <c r="I26"/>
      <c r="J26"/>
      <c r="K26"/>
      <c r="L26"/>
    </row>
    <row r="27" spans="2:6" ht="12.75" customHeight="1">
      <c r="B27" s="27"/>
      <c r="C27" s="23"/>
      <c r="D27" s="241"/>
      <c r="E27" s="95" t="s">
        <v>87</v>
      </c>
      <c r="F27" s="24"/>
    </row>
    <row r="28" spans="2:6" ht="12.75" customHeight="1">
      <c r="B28" s="27"/>
      <c r="C28" s="23"/>
      <c r="D28" s="239" t="s">
        <v>140</v>
      </c>
      <c r="E28" s="102" t="s">
        <v>88</v>
      </c>
      <c r="F28" s="24"/>
    </row>
    <row r="29" spans="2:6" ht="12.75" customHeight="1">
      <c r="B29" s="27"/>
      <c r="C29" s="23"/>
      <c r="D29" s="240"/>
      <c r="E29" s="102" t="s">
        <v>89</v>
      </c>
      <c r="F29" s="24"/>
    </row>
    <row r="30" spans="2:6" ht="12.75" customHeight="1">
      <c r="B30" s="27"/>
      <c r="C30" s="23"/>
      <c r="D30" s="240"/>
      <c r="E30" s="98" t="s">
        <v>90</v>
      </c>
      <c r="F30" s="24"/>
    </row>
    <row r="31" spans="2:6" ht="12.75" customHeight="1">
      <c r="B31" s="27"/>
      <c r="C31" s="23"/>
      <c r="D31" s="240"/>
      <c r="E31" s="98" t="s">
        <v>91</v>
      </c>
      <c r="F31" s="24"/>
    </row>
    <row r="32" spans="2:6" ht="12.75" customHeight="1">
      <c r="B32" s="27"/>
      <c r="C32" s="23"/>
      <c r="D32" s="240"/>
      <c r="E32" s="98" t="s">
        <v>92</v>
      </c>
      <c r="F32" s="24"/>
    </row>
    <row r="33" spans="2:6" ht="12.75" customHeight="1">
      <c r="B33" s="27"/>
      <c r="C33" s="23"/>
      <c r="D33" s="240"/>
      <c r="E33" s="98" t="s">
        <v>93</v>
      </c>
      <c r="F33" s="24"/>
    </row>
    <row r="34" spans="2:6" ht="12.75" customHeight="1">
      <c r="B34" s="27"/>
      <c r="C34" s="23"/>
      <c r="D34" s="241"/>
      <c r="E34" s="96" t="s">
        <v>94</v>
      </c>
      <c r="F34" s="24"/>
    </row>
    <row r="35" spans="2:6" ht="12.75">
      <c r="B35" s="27"/>
      <c r="C35" s="23"/>
      <c r="D35" s="105" t="s">
        <v>95</v>
      </c>
      <c r="E35" s="106"/>
      <c r="F35" s="24"/>
    </row>
    <row r="36" spans="2:6" ht="12.75" customHeight="1">
      <c r="B36" s="27"/>
      <c r="C36" s="23"/>
      <c r="D36" s="239" t="s">
        <v>141</v>
      </c>
      <c r="E36" s="97" t="s">
        <v>40</v>
      </c>
      <c r="F36" s="24"/>
    </row>
    <row r="37" spans="2:6" ht="12.75" customHeight="1">
      <c r="B37" s="27"/>
      <c r="C37" s="23"/>
      <c r="D37" s="240"/>
      <c r="E37" s="98" t="s">
        <v>41</v>
      </c>
      <c r="F37" s="24"/>
    </row>
    <row r="38" spans="2:6" ht="12.75" customHeight="1">
      <c r="B38" s="27"/>
      <c r="C38" s="23"/>
      <c r="D38" s="241"/>
      <c r="E38" s="96" t="s">
        <v>42</v>
      </c>
      <c r="F38" s="24"/>
    </row>
    <row r="39" spans="2:6" ht="12.75" customHeight="1">
      <c r="B39" s="27"/>
      <c r="C39" s="23"/>
      <c r="D39" s="239" t="s">
        <v>142</v>
      </c>
      <c r="E39" s="97" t="s">
        <v>96</v>
      </c>
      <c r="F39" s="24"/>
    </row>
    <row r="40" spans="2:6" ht="12.75" customHeight="1">
      <c r="B40" s="27"/>
      <c r="C40" s="23"/>
      <c r="D40" s="240"/>
      <c r="E40" s="104" t="s">
        <v>97</v>
      </c>
      <c r="F40" s="24"/>
    </row>
    <row r="41" spans="2:6" ht="12.75" customHeight="1">
      <c r="B41" s="27"/>
      <c r="C41" s="23"/>
      <c r="D41" s="240"/>
      <c r="E41" s="104" t="s">
        <v>98</v>
      </c>
      <c r="F41" s="24"/>
    </row>
    <row r="42" spans="2:6" ht="12.75" customHeight="1">
      <c r="B42" s="27"/>
      <c r="C42" s="23"/>
      <c r="D42" s="240"/>
      <c r="E42" s="104" t="s">
        <v>92</v>
      </c>
      <c r="F42" s="24"/>
    </row>
    <row r="43" spans="2:6" ht="12.75" customHeight="1" thickBot="1">
      <c r="B43" s="27"/>
      <c r="C43" s="23"/>
      <c r="D43" s="242"/>
      <c r="E43" s="99" t="s">
        <v>99</v>
      </c>
      <c r="F43" s="24"/>
    </row>
    <row r="44" spans="2:6" ht="12.75">
      <c r="B44" s="27"/>
      <c r="C44" s="38"/>
      <c r="D44" s="94"/>
      <c r="E44" s="94"/>
      <c r="F44" s="24"/>
    </row>
    <row r="45" spans="2:6" ht="15.75">
      <c r="B45" s="27"/>
      <c r="C45" s="45" t="s">
        <v>10</v>
      </c>
      <c r="D45" s="94"/>
      <c r="E45" s="94"/>
      <c r="F45" s="24"/>
    </row>
    <row r="46" spans="2:6" ht="12.75" customHeight="1">
      <c r="B46" s="27"/>
      <c r="C46" s="45"/>
      <c r="D46" s="94"/>
      <c r="E46" s="94"/>
      <c r="F46" s="24"/>
    </row>
    <row r="47" spans="2:6" ht="12.75">
      <c r="B47" s="27"/>
      <c r="C47" s="180" t="s">
        <v>160</v>
      </c>
      <c r="D47" s="94"/>
      <c r="E47" s="94"/>
      <c r="F47" s="24"/>
    </row>
    <row r="48" spans="2:6" ht="12.75">
      <c r="B48" s="27"/>
      <c r="C48" s="144" t="s">
        <v>100</v>
      </c>
      <c r="D48" s="94"/>
      <c r="E48" s="94"/>
      <c r="F48" s="24"/>
    </row>
    <row r="49" spans="2:6" ht="12.75">
      <c r="B49" s="27"/>
      <c r="C49" s="174" t="s">
        <v>78</v>
      </c>
      <c r="D49" s="185" t="s">
        <v>134</v>
      </c>
      <c r="E49" s="94"/>
      <c r="F49" s="24"/>
    </row>
    <row r="50" spans="2:6" ht="12.75">
      <c r="B50" s="27"/>
      <c r="C50" s="174" t="s">
        <v>78</v>
      </c>
      <c r="D50" s="186" t="s">
        <v>135</v>
      </c>
      <c r="E50" s="94"/>
      <c r="F50" s="24"/>
    </row>
    <row r="51" spans="2:6" ht="12.75">
      <c r="B51" s="27"/>
      <c r="C51" s="174" t="s">
        <v>78</v>
      </c>
      <c r="D51" s="185" t="s">
        <v>136</v>
      </c>
      <c r="E51" s="94"/>
      <c r="F51" s="24"/>
    </row>
    <row r="52" spans="2:6" ht="12.75">
      <c r="B52" s="27"/>
      <c r="C52" s="174" t="s">
        <v>78</v>
      </c>
      <c r="D52" s="186" t="s">
        <v>137</v>
      </c>
      <c r="E52" s="94"/>
      <c r="F52" s="24"/>
    </row>
    <row r="53" spans="2:6" ht="12.75">
      <c r="B53" s="27"/>
      <c r="C53" s="175"/>
      <c r="D53" s="94"/>
      <c r="E53" s="94"/>
      <c r="F53" s="24"/>
    </row>
    <row r="54" spans="2:6" ht="12.75">
      <c r="B54" s="27"/>
      <c r="C54" s="180" t="s">
        <v>143</v>
      </c>
      <c r="D54" s="176"/>
      <c r="E54" s="94"/>
      <c r="F54" s="24"/>
    </row>
    <row r="55" spans="2:6" ht="12.75">
      <c r="B55" s="27"/>
      <c r="C55" s="80" t="s">
        <v>144</v>
      </c>
      <c r="D55" s="176"/>
      <c r="E55" s="94"/>
      <c r="F55" s="24"/>
    </row>
    <row r="56" spans="2:8" ht="12.75">
      <c r="B56" s="27"/>
      <c r="C56" s="80" t="s">
        <v>145</v>
      </c>
      <c r="D56" s="176"/>
      <c r="E56" s="94"/>
      <c r="F56" s="24"/>
      <c r="H56" s="39"/>
    </row>
    <row r="57" spans="2:6" ht="12.75">
      <c r="B57" s="27"/>
      <c r="C57" s="80"/>
      <c r="D57" s="94"/>
      <c r="E57" s="94"/>
      <c r="F57" s="24"/>
    </row>
    <row r="58" spans="2:6" ht="12.75">
      <c r="B58" s="27"/>
      <c r="C58" s="173" t="s">
        <v>101</v>
      </c>
      <c r="D58" s="176"/>
      <c r="E58" s="94"/>
      <c r="F58" s="24"/>
    </row>
    <row r="59" spans="2:6" ht="12.75">
      <c r="B59" s="27"/>
      <c r="C59" s="80" t="s">
        <v>43</v>
      </c>
      <c r="D59" s="176"/>
      <c r="E59" s="94"/>
      <c r="F59" s="24"/>
    </row>
    <row r="60" spans="2:6" ht="12.75">
      <c r="B60" s="27"/>
      <c r="C60" s="80" t="s">
        <v>44</v>
      </c>
      <c r="D60" s="94"/>
      <c r="E60" s="94"/>
      <c r="F60" s="24"/>
    </row>
    <row r="61" spans="2:6" ht="12.75">
      <c r="B61" s="27"/>
      <c r="C61" s="80"/>
      <c r="D61" s="94"/>
      <c r="E61" s="94"/>
      <c r="F61" s="24"/>
    </row>
    <row r="62" spans="2:6" ht="12.75">
      <c r="B62" s="27"/>
      <c r="C62" s="173" t="s">
        <v>102</v>
      </c>
      <c r="D62" s="94"/>
      <c r="E62" s="94"/>
      <c r="F62" s="24"/>
    </row>
    <row r="63" spans="2:6" ht="12.75">
      <c r="B63" s="27"/>
      <c r="C63" s="80" t="s">
        <v>103</v>
      </c>
      <c r="D63" s="94"/>
      <c r="E63" s="94"/>
      <c r="F63" s="24"/>
    </row>
    <row r="64" spans="2:6" ht="12.75">
      <c r="B64" s="27"/>
      <c r="C64" s="80" t="s">
        <v>104</v>
      </c>
      <c r="D64" s="94"/>
      <c r="E64" s="94"/>
      <c r="F64" s="24"/>
    </row>
    <row r="65" spans="2:6" ht="12.75">
      <c r="B65" s="27"/>
      <c r="C65" s="80" t="s">
        <v>105</v>
      </c>
      <c r="D65" s="94"/>
      <c r="E65" s="94"/>
      <c r="F65" s="24"/>
    </row>
    <row r="66" spans="2:6" ht="12.75">
      <c r="B66" s="27"/>
      <c r="C66" s="173"/>
      <c r="D66" s="94"/>
      <c r="E66" s="94"/>
      <c r="F66" s="24"/>
    </row>
    <row r="67" spans="2:6" ht="12.75">
      <c r="B67" s="27"/>
      <c r="C67" s="173" t="s">
        <v>106</v>
      </c>
      <c r="D67" s="94"/>
      <c r="E67" s="94"/>
      <c r="F67" s="24"/>
    </row>
    <row r="68" spans="2:6" ht="12.75">
      <c r="B68" s="27"/>
      <c r="C68" s="80" t="s">
        <v>107</v>
      </c>
      <c r="D68" s="94"/>
      <c r="E68" s="94"/>
      <c r="F68" s="24"/>
    </row>
    <row r="69" spans="2:6" ht="12.75">
      <c r="B69" s="27"/>
      <c r="C69" s="80" t="s">
        <v>108</v>
      </c>
      <c r="D69" s="94"/>
      <c r="E69" s="94"/>
      <c r="F69" s="24"/>
    </row>
    <row r="70" spans="2:6" ht="12.75">
      <c r="B70" s="27"/>
      <c r="C70" s="80" t="s">
        <v>109</v>
      </c>
      <c r="D70" s="94"/>
      <c r="E70" s="94"/>
      <c r="F70" s="24"/>
    </row>
    <row r="71" spans="2:6" ht="12.75">
      <c r="B71" s="27"/>
      <c r="C71" s="80" t="s">
        <v>110</v>
      </c>
      <c r="D71" s="94"/>
      <c r="E71" s="94"/>
      <c r="F71" s="24"/>
    </row>
    <row r="72" spans="2:6" ht="12.75">
      <c r="B72" s="27"/>
      <c r="C72" s="80" t="s">
        <v>111</v>
      </c>
      <c r="D72" s="94"/>
      <c r="E72" s="94"/>
      <c r="F72" s="24"/>
    </row>
    <row r="73" spans="2:6" ht="12.75">
      <c r="B73" s="27"/>
      <c r="C73" s="80" t="s">
        <v>112</v>
      </c>
      <c r="D73" s="94"/>
      <c r="E73" s="94"/>
      <c r="F73" s="24"/>
    </row>
    <row r="74" spans="2:6" ht="12.75">
      <c r="B74" s="27"/>
      <c r="C74" s="80" t="s">
        <v>113</v>
      </c>
      <c r="D74" s="94"/>
      <c r="E74" s="94"/>
      <c r="F74" s="24"/>
    </row>
    <row r="75" spans="2:6" ht="12.75">
      <c r="B75" s="27"/>
      <c r="C75" s="38"/>
      <c r="D75" s="38"/>
      <c r="E75" s="38"/>
      <c r="F75" s="24"/>
    </row>
    <row r="76" spans="2:6" ht="12.75">
      <c r="B76" s="27"/>
      <c r="C76" s="173" t="s">
        <v>127</v>
      </c>
      <c r="D76" s="38"/>
      <c r="E76" s="38"/>
      <c r="F76" s="24"/>
    </row>
    <row r="77" spans="2:6" ht="12.75">
      <c r="B77" s="27"/>
      <c r="C77" s="144" t="s">
        <v>128</v>
      </c>
      <c r="D77" s="38"/>
      <c r="E77" s="38"/>
      <c r="F77" s="24"/>
    </row>
    <row r="78" spans="2:6" ht="12.75">
      <c r="B78" s="27"/>
      <c r="C78" s="144" t="s">
        <v>129</v>
      </c>
      <c r="D78" s="38"/>
      <c r="E78" s="38"/>
      <c r="F78" s="24"/>
    </row>
    <row r="79" spans="2:6" ht="12.75">
      <c r="B79" s="27"/>
      <c r="C79" s="80" t="s">
        <v>130</v>
      </c>
      <c r="D79" s="38"/>
      <c r="E79" s="38"/>
      <c r="F79" s="24"/>
    </row>
    <row r="80" spans="2:6" ht="12.75">
      <c r="B80" s="27"/>
      <c r="C80" s="80" t="s">
        <v>131</v>
      </c>
      <c r="D80" s="38"/>
      <c r="E80" s="38"/>
      <c r="F80" s="24"/>
    </row>
    <row r="81" spans="2:6" ht="12.75">
      <c r="B81" s="27"/>
      <c r="C81" s="80" t="s">
        <v>132</v>
      </c>
      <c r="D81" s="38"/>
      <c r="E81" s="38"/>
      <c r="F81" s="24"/>
    </row>
    <row r="82" spans="2:6" ht="12.75">
      <c r="B82" s="27"/>
      <c r="C82" s="38"/>
      <c r="D82" s="23"/>
      <c r="E82" s="23"/>
      <c r="F82" s="24"/>
    </row>
    <row r="83" spans="2:6" ht="15.75">
      <c r="B83" s="27"/>
      <c r="C83" s="45" t="s">
        <v>52</v>
      </c>
      <c r="D83" s="23"/>
      <c r="E83" s="23"/>
      <c r="F83" s="24"/>
    </row>
    <row r="84" spans="2:6" ht="15.75">
      <c r="B84" s="77"/>
      <c r="C84" s="45"/>
      <c r="D84" s="78"/>
      <c r="E84" s="78"/>
      <c r="F84" s="79"/>
    </row>
    <row r="85" spans="2:6" ht="12.75">
      <c r="B85" s="27"/>
      <c r="C85" s="80" t="s">
        <v>114</v>
      </c>
      <c r="D85" s="23"/>
      <c r="E85" s="23"/>
      <c r="F85" s="24"/>
    </row>
    <row r="86" spans="2:6" ht="12.75">
      <c r="B86" s="27"/>
      <c r="C86" s="80" t="s">
        <v>133</v>
      </c>
      <c r="D86" s="23"/>
      <c r="E86" s="23"/>
      <c r="F86" s="24"/>
    </row>
    <row r="87" spans="2:6" ht="12.75">
      <c r="B87" s="27"/>
      <c r="C87" s="80" t="s">
        <v>146</v>
      </c>
      <c r="D87" s="23"/>
      <c r="E87" s="23"/>
      <c r="F87" s="24"/>
    </row>
    <row r="88" spans="2:6" ht="12.75">
      <c r="B88" s="27"/>
      <c r="C88" s="80" t="s">
        <v>138</v>
      </c>
      <c r="D88" s="23"/>
      <c r="E88" s="23"/>
      <c r="F88" s="24"/>
    </row>
    <row r="89" spans="2:6" ht="12.75">
      <c r="B89" s="27"/>
      <c r="C89" s="80"/>
      <c r="D89" s="23"/>
      <c r="E89" s="23"/>
      <c r="F89" s="24"/>
    </row>
    <row r="90" spans="2:6" ht="12.75">
      <c r="B90" s="27"/>
      <c r="C90" s="80" t="s">
        <v>148</v>
      </c>
      <c r="D90" s="23"/>
      <c r="E90" s="23"/>
      <c r="F90" s="24"/>
    </row>
    <row r="91" spans="2:6" ht="12.75">
      <c r="B91" s="27"/>
      <c r="C91" s="80" t="s">
        <v>147</v>
      </c>
      <c r="D91" s="23"/>
      <c r="E91" s="23"/>
      <c r="F91" s="24"/>
    </row>
    <row r="92" spans="2:6" ht="13.5" thickBot="1">
      <c r="B92" s="181"/>
      <c r="C92" s="182"/>
      <c r="D92" s="179"/>
      <c r="E92" s="179"/>
      <c r="F92" s="183"/>
    </row>
  </sheetData>
  <sheetProtection sheet="1" objects="1" scenarios="1"/>
  <mergeCells count="4">
    <mergeCell ref="D25:D27"/>
    <mergeCell ref="D28:D34"/>
    <mergeCell ref="D36:D38"/>
    <mergeCell ref="D39:D43"/>
  </mergeCells>
  <hyperlinks>
    <hyperlink ref="D28" location="'Confidence Interval Mean'!HalfWidth" tooltip="Click to go to calculation of confidence interval for estimated mean" display="Confidence Interval Mean"/>
    <hyperlink ref="D39" location="'Test Means'!TwoSampleTest" tooltip="Click to go to hypothesis test for estimated mean" display="Test Mean"/>
    <hyperlink ref="D25" location="sampleone" tooltip="Click to go to calculation of confidence intervals for estimated proportions" display="Find Sample Size (1 Sample)"/>
    <hyperlink ref="D25:D27" location="sampleone" tooltip="Click to go to calculation of sample size for one sample" display="Find Sample Size (1 Sample)"/>
    <hyperlink ref="D28:D34" location="sampletwo" tooltip="Click to go to calculation of sample size for two samples" display="Find Sample Size (2 Sample)"/>
    <hyperlink ref="D36" location="'Test Means'!TwoSampleTest" tooltip="Click to go to hypothesis test for estimated proportion" display="Test Proportion"/>
    <hyperlink ref="D36:D38" location="moeonesamp" tooltip="Click to go to margin of error calculation for a single sample" display="Find Margin of Error (1 Sample)"/>
    <hyperlink ref="D39:D43" location="moetwosamp" tooltip="Click to go to margin of error calculation for two samples" display="Find Margin of Error (2 Sample)"/>
  </hyperlinks>
  <printOptions/>
  <pageMargins left="0.75" right="0.75" top="1" bottom="1" header="0.5" footer="0.5"/>
  <pageSetup horizontalDpi="600" verticalDpi="600" orientation="portrait" scale="96" r:id="rId1"/>
  <rowBreaks count="1" manualBreakCount="1">
    <brk id="52" min="1" max="5" man="1"/>
  </rowBreaks>
</worksheet>
</file>

<file path=xl/worksheets/sheet2.xml><?xml version="1.0" encoding="utf-8"?>
<worksheet xmlns="http://schemas.openxmlformats.org/spreadsheetml/2006/main" xmlns:r="http://schemas.openxmlformats.org/officeDocument/2006/relationships">
  <sheetPr codeName="Sheet4"/>
  <dimension ref="B2:H85"/>
  <sheetViews>
    <sheetView showGridLines="0" workbookViewId="0" topLeftCell="A1">
      <selection activeCell="A1" sqref="A1"/>
    </sheetView>
  </sheetViews>
  <sheetFormatPr defaultColWidth="9.00390625" defaultRowHeight="12.75"/>
  <cols>
    <col min="1" max="1" width="9.125" style="35" customWidth="1"/>
    <col min="2" max="2" width="7.375" style="35" customWidth="1"/>
    <col min="3" max="3" width="2.625" style="35" customWidth="1"/>
    <col min="4" max="4" width="31.75390625" style="35" customWidth="1"/>
    <col min="5" max="5" width="40.25390625" style="35" customWidth="1"/>
    <col min="6" max="6" width="2.625" style="35" customWidth="1"/>
    <col min="7" max="16384" width="9.125" style="35" customWidth="1"/>
  </cols>
  <sheetData>
    <row r="2" spans="2:6" ht="39.75" customHeight="1">
      <c r="B2" s="32"/>
      <c r="C2" s="46" t="s">
        <v>149</v>
      </c>
      <c r="D2" s="46"/>
      <c r="E2" s="33"/>
      <c r="F2" s="34"/>
    </row>
    <row r="3" spans="2:6" ht="12.75">
      <c r="B3" s="29"/>
      <c r="C3" s="30"/>
      <c r="D3" s="30"/>
      <c r="E3" s="30"/>
      <c r="F3" s="31"/>
    </row>
    <row r="4" spans="2:6" ht="15.75">
      <c r="B4" s="29"/>
      <c r="C4" s="44" t="s">
        <v>150</v>
      </c>
      <c r="D4" s="44"/>
      <c r="E4" s="30"/>
      <c r="F4" s="31"/>
    </row>
    <row r="5" spans="2:6" ht="12.75">
      <c r="B5" s="29"/>
      <c r="C5" s="30" t="s">
        <v>22</v>
      </c>
      <c r="D5" s="30"/>
      <c r="E5" s="30"/>
      <c r="F5" s="31"/>
    </row>
    <row r="6" spans="2:6" ht="12.75">
      <c r="B6" s="29"/>
      <c r="C6" s="30" t="s">
        <v>151</v>
      </c>
      <c r="D6" s="30"/>
      <c r="E6" s="30"/>
      <c r="F6" s="31"/>
    </row>
    <row r="7" spans="2:6" ht="12.75">
      <c r="B7" s="29"/>
      <c r="C7" s="30"/>
      <c r="D7" s="30"/>
      <c r="E7" s="30"/>
      <c r="F7" s="31"/>
    </row>
    <row r="8" spans="2:6" ht="15.75">
      <c r="B8" s="29"/>
      <c r="C8" s="44" t="s">
        <v>152</v>
      </c>
      <c r="D8" s="30"/>
      <c r="E8" s="30"/>
      <c r="F8" s="31"/>
    </row>
    <row r="9" spans="2:6" ht="12.75">
      <c r="B9" s="29"/>
      <c r="C9" s="30" t="s">
        <v>196</v>
      </c>
      <c r="D9" s="30"/>
      <c r="E9" s="30"/>
      <c r="F9" s="31"/>
    </row>
    <row r="10" spans="2:6" ht="12.75">
      <c r="B10" s="29"/>
      <c r="C10" s="30"/>
      <c r="D10" s="30"/>
      <c r="E10" s="30"/>
      <c r="F10" s="31"/>
    </row>
    <row r="11" spans="2:6" ht="15.75">
      <c r="B11" s="29"/>
      <c r="C11" s="44" t="s">
        <v>167</v>
      </c>
      <c r="D11" s="30"/>
      <c r="E11" s="30"/>
      <c r="F11" s="31"/>
    </row>
    <row r="12" spans="2:6" ht="12.75">
      <c r="B12" s="29"/>
      <c r="C12" s="30" t="s">
        <v>165</v>
      </c>
      <c r="D12" s="30"/>
      <c r="E12" s="30"/>
      <c r="F12" s="31"/>
    </row>
    <row r="13" spans="2:6" ht="12.75">
      <c r="B13" s="29"/>
      <c r="C13" s="30"/>
      <c r="D13" s="30"/>
      <c r="E13" s="30"/>
      <c r="F13" s="31"/>
    </row>
    <row r="14" spans="2:8" ht="15.75">
      <c r="B14" s="29"/>
      <c r="C14" s="178" t="s">
        <v>168</v>
      </c>
      <c r="D14" s="30"/>
      <c r="E14" s="30"/>
      <c r="F14" s="31"/>
      <c r="H14" s="39"/>
    </row>
    <row r="15" spans="2:6" ht="12.75">
      <c r="B15" s="29"/>
      <c r="C15" s="30" t="s">
        <v>169</v>
      </c>
      <c r="D15" s="30"/>
      <c r="E15" s="30"/>
      <c r="F15" s="31"/>
    </row>
    <row r="16" spans="2:6" ht="12.75">
      <c r="B16" s="29"/>
      <c r="C16" s="30" t="s">
        <v>173</v>
      </c>
      <c r="D16" s="30"/>
      <c r="E16" s="30"/>
      <c r="F16" s="31"/>
    </row>
    <row r="17" spans="2:6" ht="12.75">
      <c r="B17" s="29"/>
      <c r="C17" s="30" t="s">
        <v>172</v>
      </c>
      <c r="D17" s="30"/>
      <c r="E17" s="30"/>
      <c r="F17" s="31"/>
    </row>
    <row r="18" spans="2:6" ht="12.75">
      <c r="B18" s="29"/>
      <c r="C18" s="30"/>
      <c r="D18" s="30"/>
      <c r="E18" s="30"/>
      <c r="F18" s="31"/>
    </row>
    <row r="19" spans="2:6" ht="12.75">
      <c r="B19" s="29"/>
      <c r="C19" s="186" t="s">
        <v>174</v>
      </c>
      <c r="D19" s="30"/>
      <c r="E19" s="30"/>
      <c r="F19" s="31"/>
    </row>
    <row r="20" spans="2:6" ht="12.75">
      <c r="B20" s="29"/>
      <c r="C20" s="30" t="s">
        <v>197</v>
      </c>
      <c r="D20" s="30"/>
      <c r="E20" s="30"/>
      <c r="F20" s="31"/>
    </row>
    <row r="21" spans="2:6" ht="12.75">
      <c r="B21" s="29"/>
      <c r="C21" s="30" t="s">
        <v>198</v>
      </c>
      <c r="D21" s="30"/>
      <c r="E21" s="30"/>
      <c r="F21" s="31"/>
    </row>
    <row r="22" spans="2:6" ht="12.75">
      <c r="B22" s="29"/>
      <c r="C22" s="30" t="s">
        <v>175</v>
      </c>
      <c r="D22" s="30"/>
      <c r="E22" s="30"/>
      <c r="F22" s="31"/>
    </row>
    <row r="23" spans="2:6" ht="12.75">
      <c r="B23" s="29"/>
      <c r="C23" s="30" t="s">
        <v>170</v>
      </c>
      <c r="D23" s="30"/>
      <c r="E23" s="30"/>
      <c r="F23" s="31"/>
    </row>
    <row r="24" spans="2:6" ht="12.75">
      <c r="B24" s="29"/>
      <c r="C24" s="30" t="s">
        <v>171</v>
      </c>
      <c r="D24" s="30"/>
      <c r="E24" s="30"/>
      <c r="F24" s="31"/>
    </row>
    <row r="25" spans="2:6" ht="12.75">
      <c r="B25" s="29"/>
      <c r="C25" s="30" t="s">
        <v>199</v>
      </c>
      <c r="D25" s="30"/>
      <c r="E25" s="30"/>
      <c r="F25" s="31"/>
    </row>
    <row r="26" spans="2:6" ht="12.75">
      <c r="B26" s="29"/>
      <c r="C26" s="30" t="s">
        <v>193</v>
      </c>
      <c r="D26" s="30"/>
      <c r="E26" s="30"/>
      <c r="F26" s="31"/>
    </row>
    <row r="27" spans="2:6" ht="12.75">
      <c r="B27" s="29"/>
      <c r="C27" s="30" t="s">
        <v>201</v>
      </c>
      <c r="D27" s="30"/>
      <c r="E27" s="30"/>
      <c r="F27" s="31"/>
    </row>
    <row r="28" spans="2:6" ht="12.75">
      <c r="B28" s="29"/>
      <c r="C28" s="176" t="s">
        <v>200</v>
      </c>
      <c r="D28" s="30"/>
      <c r="E28" s="30"/>
      <c r="F28" s="31"/>
    </row>
    <row r="29" spans="2:6" ht="12.75">
      <c r="B29" s="29"/>
      <c r="C29" s="30"/>
      <c r="D29" s="30"/>
      <c r="E29" s="30"/>
      <c r="F29" s="31"/>
    </row>
    <row r="30" spans="2:6" ht="12.75">
      <c r="B30" s="29"/>
      <c r="C30" s="186" t="s">
        <v>221</v>
      </c>
      <c r="D30" s="30"/>
      <c r="E30" s="30"/>
      <c r="F30" s="31"/>
    </row>
    <row r="31" spans="2:6" ht="12.75">
      <c r="B31" s="29"/>
      <c r="C31" s="30" t="s">
        <v>220</v>
      </c>
      <c r="D31" s="30"/>
      <c r="E31" s="30"/>
      <c r="F31" s="31"/>
    </row>
    <row r="32" spans="2:6" ht="12.75">
      <c r="B32" s="29"/>
      <c r="C32" s="30" t="s">
        <v>214</v>
      </c>
      <c r="D32" s="30"/>
      <c r="E32" s="30"/>
      <c r="F32" s="31"/>
    </row>
    <row r="33" spans="2:6" ht="12.75">
      <c r="B33" s="29"/>
      <c r="C33" s="30" t="s">
        <v>215</v>
      </c>
      <c r="D33" s="30"/>
      <c r="E33" s="30"/>
      <c r="F33" s="31"/>
    </row>
    <row r="34" spans="2:6" ht="12.75">
      <c r="B34" s="29"/>
      <c r="C34" s="30" t="s">
        <v>216</v>
      </c>
      <c r="D34" s="30"/>
      <c r="E34" s="30"/>
      <c r="F34" s="31"/>
    </row>
    <row r="35" spans="2:6" ht="12.75">
      <c r="B35" s="29"/>
      <c r="C35" s="30" t="s">
        <v>217</v>
      </c>
      <c r="D35" s="30"/>
      <c r="E35" s="30"/>
      <c r="F35" s="31"/>
    </row>
    <row r="36" spans="2:6" ht="12.75">
      <c r="B36" s="29"/>
      <c r="C36" s="177" t="s">
        <v>218</v>
      </c>
      <c r="D36" s="30"/>
      <c r="E36" s="30"/>
      <c r="F36" s="31"/>
    </row>
    <row r="37" spans="2:6" ht="12.75">
      <c r="B37" s="29"/>
      <c r="C37" s="177" t="s">
        <v>219</v>
      </c>
      <c r="D37" s="30"/>
      <c r="E37" s="30"/>
      <c r="F37" s="31"/>
    </row>
    <row r="38" spans="2:6" ht="12.75">
      <c r="B38" s="29"/>
      <c r="C38" s="177"/>
      <c r="D38" s="30"/>
      <c r="E38" s="30"/>
      <c r="F38" s="31"/>
    </row>
    <row r="39" spans="2:6" ht="12.75">
      <c r="B39" s="29"/>
      <c r="C39" s="238" t="s">
        <v>202</v>
      </c>
      <c r="D39" s="30"/>
      <c r="E39" s="30"/>
      <c r="F39" s="31"/>
    </row>
    <row r="40" spans="2:6" ht="12.75">
      <c r="B40" s="29"/>
      <c r="C40" s="177" t="s">
        <v>203</v>
      </c>
      <c r="D40" s="30"/>
      <c r="E40" s="30"/>
      <c r="F40" s="31"/>
    </row>
    <row r="41" spans="2:6" ht="12.75">
      <c r="B41" s="29"/>
      <c r="C41" s="177" t="s">
        <v>204</v>
      </c>
      <c r="D41" s="30"/>
      <c r="E41" s="30"/>
      <c r="F41" s="31"/>
    </row>
    <row r="42" spans="2:6" ht="12.75">
      <c r="B42" s="29"/>
      <c r="C42" s="177" t="s">
        <v>205</v>
      </c>
      <c r="D42" s="30"/>
      <c r="E42" s="30"/>
      <c r="F42" s="31"/>
    </row>
    <row r="43" spans="2:6" ht="12.75">
      <c r="B43" s="29"/>
      <c r="C43" s="238" t="s">
        <v>206</v>
      </c>
      <c r="D43" s="30"/>
      <c r="E43" s="30"/>
      <c r="F43" s="31"/>
    </row>
    <row r="44" spans="2:6" ht="12.75">
      <c r="B44" s="29"/>
      <c r="C44" s="177"/>
      <c r="D44" s="30"/>
      <c r="E44" s="30"/>
      <c r="F44" s="31"/>
    </row>
    <row r="45" spans="2:6" ht="12.75">
      <c r="B45" s="29"/>
      <c r="C45" s="177" t="s">
        <v>207</v>
      </c>
      <c r="D45" s="30"/>
      <c r="E45" s="30"/>
      <c r="F45" s="31"/>
    </row>
    <row r="46" spans="2:6" ht="12.75">
      <c r="B46" s="29"/>
      <c r="C46" s="177" t="s">
        <v>176</v>
      </c>
      <c r="D46" s="30"/>
      <c r="E46" s="30"/>
      <c r="F46" s="31"/>
    </row>
    <row r="47" spans="2:6" ht="12.75">
      <c r="B47" s="29"/>
      <c r="C47" s="30" t="s">
        <v>177</v>
      </c>
      <c r="D47" s="30"/>
      <c r="E47" s="30"/>
      <c r="F47" s="31"/>
    </row>
    <row r="48" spans="2:6" ht="12.75">
      <c r="B48" s="29"/>
      <c r="C48" s="30" t="s">
        <v>178</v>
      </c>
      <c r="D48" s="30"/>
      <c r="E48" s="30"/>
      <c r="F48" s="31"/>
    </row>
    <row r="49" spans="2:6" ht="12.75">
      <c r="B49" s="29"/>
      <c r="C49" s="30" t="s">
        <v>179</v>
      </c>
      <c r="D49" s="30"/>
      <c r="E49" s="30"/>
      <c r="F49" s="31"/>
    </row>
    <row r="50" spans="2:6" ht="12.75">
      <c r="B50" s="29"/>
      <c r="C50" s="30"/>
      <c r="D50" s="30"/>
      <c r="E50" s="30"/>
      <c r="F50" s="31"/>
    </row>
    <row r="51" spans="2:6" ht="15.75">
      <c r="B51" s="29"/>
      <c r="C51" s="44" t="s">
        <v>181</v>
      </c>
      <c r="D51" s="30"/>
      <c r="E51" s="30"/>
      <c r="F51" s="31"/>
    </row>
    <row r="52" spans="2:6" ht="12.75">
      <c r="B52" s="29"/>
      <c r="C52" s="30" t="s">
        <v>180</v>
      </c>
      <c r="D52" s="30"/>
      <c r="E52" s="30"/>
      <c r="F52" s="31"/>
    </row>
    <row r="53" spans="2:6" ht="12.75">
      <c r="B53" s="29"/>
      <c r="C53" s="30" t="s">
        <v>182</v>
      </c>
      <c r="D53" s="30"/>
      <c r="E53" s="30"/>
      <c r="F53" s="31"/>
    </row>
    <row r="54" spans="2:6" ht="12.75">
      <c r="B54" s="29"/>
      <c r="C54" s="30" t="s">
        <v>115</v>
      </c>
      <c r="D54" s="30"/>
      <c r="E54" s="30"/>
      <c r="F54" s="31"/>
    </row>
    <row r="55" spans="2:6" ht="12.75">
      <c r="B55" s="29"/>
      <c r="C55" s="30" t="s">
        <v>183</v>
      </c>
      <c r="D55" s="30"/>
      <c r="E55" s="30"/>
      <c r="F55" s="31"/>
    </row>
    <row r="56" spans="2:6" ht="12.75">
      <c r="B56" s="29"/>
      <c r="C56" s="30" t="s">
        <v>184</v>
      </c>
      <c r="D56" s="30"/>
      <c r="E56" s="30"/>
      <c r="F56" s="31"/>
    </row>
    <row r="57" spans="2:6" ht="12.75">
      <c r="B57" s="29"/>
      <c r="C57" s="186" t="s">
        <v>185</v>
      </c>
      <c r="D57" s="30"/>
      <c r="E57" s="30"/>
      <c r="F57" s="31"/>
    </row>
    <row r="58" spans="2:6" ht="12.75">
      <c r="B58" s="29"/>
      <c r="C58" s="30" t="s">
        <v>186</v>
      </c>
      <c r="D58" s="30"/>
      <c r="E58" s="30"/>
      <c r="F58" s="31"/>
    </row>
    <row r="59" spans="2:6" ht="12.75">
      <c r="B59" s="29"/>
      <c r="C59" s="30" t="s">
        <v>187</v>
      </c>
      <c r="D59" s="30"/>
      <c r="E59" s="30"/>
      <c r="F59" s="31"/>
    </row>
    <row r="60" spans="2:6" ht="12.75">
      <c r="B60" s="29"/>
      <c r="C60" s="30" t="s">
        <v>188</v>
      </c>
      <c r="D60" s="30"/>
      <c r="E60" s="30"/>
      <c r="F60" s="31"/>
    </row>
    <row r="61" spans="2:6" ht="12.75">
      <c r="B61" s="29"/>
      <c r="C61" s="30" t="s">
        <v>208</v>
      </c>
      <c r="D61" s="30"/>
      <c r="E61" s="30"/>
      <c r="F61" s="31"/>
    </row>
    <row r="62" spans="2:6" ht="12.75">
      <c r="B62" s="29"/>
      <c r="C62" s="177" t="s">
        <v>189</v>
      </c>
      <c r="D62" s="30"/>
      <c r="E62" s="30"/>
      <c r="F62" s="31"/>
    </row>
    <row r="63" spans="2:6" ht="12.75">
      <c r="B63" s="29"/>
      <c r="C63" s="177" t="s">
        <v>190</v>
      </c>
      <c r="D63" s="30"/>
      <c r="E63" s="30"/>
      <c r="F63" s="31"/>
    </row>
    <row r="64" spans="2:6" ht="12.75">
      <c r="B64" s="29"/>
      <c r="C64" s="177"/>
      <c r="D64" s="30"/>
      <c r="E64" s="30"/>
      <c r="F64" s="31"/>
    </row>
    <row r="65" spans="2:6" ht="12.75">
      <c r="B65" s="29"/>
      <c r="C65" s="177" t="s">
        <v>191</v>
      </c>
      <c r="D65" s="30"/>
      <c r="E65" s="30"/>
      <c r="F65" s="31"/>
    </row>
    <row r="66" spans="2:6" ht="12.75">
      <c r="B66" s="29"/>
      <c r="C66" s="177" t="s">
        <v>192</v>
      </c>
      <c r="D66" s="30"/>
      <c r="E66" s="30" t="s">
        <v>166</v>
      </c>
      <c r="F66" s="31"/>
    </row>
    <row r="67" spans="2:6" ht="12.75">
      <c r="B67" s="29"/>
      <c r="C67" s="177"/>
      <c r="D67" s="30"/>
      <c r="E67" s="30"/>
      <c r="F67" s="31"/>
    </row>
    <row r="68" spans="2:6" ht="15.75">
      <c r="B68" s="29"/>
      <c r="C68" s="178" t="s">
        <v>0</v>
      </c>
      <c r="D68" s="30"/>
      <c r="E68" s="30"/>
      <c r="F68" s="31"/>
    </row>
    <row r="69" spans="2:6" ht="12.75">
      <c r="B69" s="29"/>
      <c r="C69" s="177" t="s">
        <v>5</v>
      </c>
      <c r="D69" s="30"/>
      <c r="E69" s="30"/>
      <c r="F69" s="31"/>
    </row>
    <row r="70" spans="2:6" ht="12.75">
      <c r="B70" s="29"/>
      <c r="C70" s="30" t="s">
        <v>1</v>
      </c>
      <c r="D70" s="30"/>
      <c r="E70" s="30"/>
      <c r="F70" s="31"/>
    </row>
    <row r="71" spans="2:6" ht="12.75">
      <c r="B71" s="29"/>
      <c r="C71" s="30" t="s">
        <v>2</v>
      </c>
      <c r="D71" s="30"/>
      <c r="E71" s="30"/>
      <c r="F71" s="31"/>
    </row>
    <row r="72" spans="2:6" ht="12.75">
      <c r="B72" s="29"/>
      <c r="C72" s="30" t="s">
        <v>3</v>
      </c>
      <c r="D72" s="30"/>
      <c r="E72" s="30"/>
      <c r="F72" s="31"/>
    </row>
    <row r="73" spans="2:6" ht="12.75">
      <c r="B73" s="29"/>
      <c r="C73" s="30" t="s">
        <v>4</v>
      </c>
      <c r="D73" s="30"/>
      <c r="E73" s="30"/>
      <c r="F73" s="31"/>
    </row>
    <row r="74" spans="2:6" ht="12.75">
      <c r="B74" s="29"/>
      <c r="C74" s="177" t="s">
        <v>6</v>
      </c>
      <c r="D74" s="30"/>
      <c r="E74" s="30"/>
      <c r="F74" s="31"/>
    </row>
    <row r="75" spans="2:6" ht="12.75">
      <c r="B75" s="29"/>
      <c r="C75" s="177" t="s">
        <v>7</v>
      </c>
      <c r="D75" s="30"/>
      <c r="E75" s="30"/>
      <c r="F75" s="31"/>
    </row>
    <row r="76" spans="2:6" ht="12.75">
      <c r="B76" s="29"/>
      <c r="C76" s="30" t="s">
        <v>8</v>
      </c>
      <c r="D76" s="30"/>
      <c r="E76" s="30"/>
      <c r="F76" s="31"/>
    </row>
    <row r="77" spans="2:6" ht="12.75">
      <c r="B77" s="29"/>
      <c r="C77" s="30" t="s">
        <v>9</v>
      </c>
      <c r="D77" s="30"/>
      <c r="E77" s="30"/>
      <c r="F77" s="31"/>
    </row>
    <row r="78" spans="2:6" ht="12.75">
      <c r="B78" s="29"/>
      <c r="C78" s="30" t="s">
        <v>166</v>
      </c>
      <c r="D78" s="30" t="s">
        <v>166</v>
      </c>
      <c r="E78" s="30"/>
      <c r="F78" s="31"/>
    </row>
    <row r="79" spans="2:6" ht="12.75">
      <c r="B79" s="29"/>
      <c r="C79" s="30" t="s">
        <v>116</v>
      </c>
      <c r="D79" s="30"/>
      <c r="E79" s="30"/>
      <c r="F79" s="31"/>
    </row>
    <row r="80" spans="2:6" ht="12.75">
      <c r="B80" s="29"/>
      <c r="C80" s="30" t="s">
        <v>117</v>
      </c>
      <c r="D80" s="30"/>
      <c r="E80" s="30"/>
      <c r="F80" s="31"/>
    </row>
    <row r="81" spans="2:6" ht="12.75">
      <c r="B81" s="29"/>
      <c r="C81" s="30" t="s">
        <v>118</v>
      </c>
      <c r="D81" s="30"/>
      <c r="E81" s="30"/>
      <c r="F81" s="31"/>
    </row>
    <row r="82" spans="2:6" ht="12.75">
      <c r="B82" s="29"/>
      <c r="C82" s="30" t="s">
        <v>119</v>
      </c>
      <c r="D82" s="30"/>
      <c r="E82" s="30"/>
      <c r="F82" s="31"/>
    </row>
    <row r="83" spans="2:6" ht="12.75">
      <c r="B83" s="29"/>
      <c r="C83" s="30" t="s">
        <v>120</v>
      </c>
      <c r="D83" s="30"/>
      <c r="E83" s="30"/>
      <c r="F83" s="31"/>
    </row>
    <row r="84" spans="2:6" ht="13.5" thickBot="1">
      <c r="B84" s="28"/>
      <c r="C84" s="25"/>
      <c r="D84" s="25"/>
      <c r="E84" s="25"/>
      <c r="F84" s="26"/>
    </row>
    <row r="85" ht="13.5" thickTop="1">
      <c r="E85" s="107" t="s">
        <v>31</v>
      </c>
    </row>
  </sheetData>
  <sheetProtection sheet="1" objects="1" scenarios="1"/>
  <hyperlinks>
    <hyperlink ref="E85" location="Instruction" tooltip="Click to go back to the Instructions page" display="Go Back to Instructions / Main Menu"/>
  </hyperlinks>
  <printOptions/>
  <pageMargins left="0.75" right="0.75" top="1" bottom="1" header="0.5" footer="0.5"/>
  <pageSetup horizontalDpi="600" verticalDpi="600" orientation="portrait" scale="97" r:id="rId1"/>
  <rowBreaks count="1" manualBreakCount="1">
    <brk id="50" min="1" max="5" man="1"/>
  </rowBreaks>
</worksheet>
</file>

<file path=xl/worksheets/sheet3.xml><?xml version="1.0" encoding="utf-8"?>
<worksheet xmlns="http://schemas.openxmlformats.org/spreadsheetml/2006/main" xmlns:r="http://schemas.openxmlformats.org/officeDocument/2006/relationships">
  <sheetPr codeName="Sheet2">
    <pageSetUpPr fitToPage="1"/>
  </sheetPr>
  <dimension ref="B1:G40"/>
  <sheetViews>
    <sheetView showGridLines="0" workbookViewId="0" topLeftCell="A1">
      <pane ySplit="2" topLeftCell="BM3" activePane="bottomLeft" state="frozen"/>
      <selection pane="topLeft" activeCell="A1" sqref="A1"/>
      <selection pane="bottomLeft" activeCell="D15" sqref="D15"/>
    </sheetView>
  </sheetViews>
  <sheetFormatPr defaultColWidth="9.00390625" defaultRowHeight="12.75"/>
  <cols>
    <col min="1" max="1" width="4.75390625" style="1" customWidth="1"/>
    <col min="2" max="2" width="61.875" style="1" customWidth="1"/>
    <col min="3" max="3" width="1.75390625" style="1" customWidth="1"/>
    <col min="4" max="4" width="10.375" style="1" customWidth="1"/>
    <col min="5" max="5" width="1.75390625" style="1" customWidth="1"/>
    <col min="6" max="6" width="34.625" style="1" bestFit="1" customWidth="1"/>
    <col min="7" max="7" width="2.75390625" style="0" customWidth="1"/>
    <col min="8" max="16384" width="10.75390625" style="1" customWidth="1"/>
  </cols>
  <sheetData>
    <row r="1" spans="2:7" s="168" customFormat="1" ht="18.75" customHeight="1">
      <c r="B1" s="164" t="s">
        <v>29</v>
      </c>
      <c r="C1" s="167"/>
      <c r="D1" s="167"/>
      <c r="E1" s="167"/>
      <c r="F1" s="167"/>
      <c r="G1" s="35"/>
    </row>
    <row r="2" spans="2:7" s="168" customFormat="1" ht="18.75">
      <c r="B2" s="166" t="s">
        <v>31</v>
      </c>
      <c r="C2" s="164"/>
      <c r="D2" s="164"/>
      <c r="E2" s="164"/>
      <c r="F2" s="184" t="s">
        <v>124</v>
      </c>
      <c r="G2" s="35"/>
    </row>
    <row r="3" ht="6" customHeight="1"/>
    <row r="4" spans="2:6" ht="30" customHeight="1">
      <c r="B4" s="243" t="s">
        <v>30</v>
      </c>
      <c r="C4" s="244"/>
      <c r="D4" s="244"/>
      <c r="E4" s="244"/>
      <c r="F4" s="244"/>
    </row>
    <row r="5" spans="2:6" ht="6" customHeight="1" thickBot="1">
      <c r="B5" s="88"/>
      <c r="C5" s="88"/>
      <c r="D5" s="88"/>
      <c r="E5" s="88"/>
      <c r="F5" s="88"/>
    </row>
    <row r="6" spans="2:6" ht="19.5" customHeight="1">
      <c r="B6" s="81" t="s">
        <v>11</v>
      </c>
      <c r="C6" s="82"/>
      <c r="D6" s="82"/>
      <c r="E6" s="82"/>
      <c r="F6" s="83"/>
    </row>
    <row r="7" spans="2:6" ht="19.5" customHeight="1">
      <c r="B7" s="135" t="s">
        <v>67</v>
      </c>
      <c r="C7" s="141"/>
      <c r="D7" s="141"/>
      <c r="E7" s="141"/>
      <c r="F7" s="142"/>
    </row>
    <row r="8" spans="2:6" ht="19.5" customHeight="1" thickBot="1">
      <c r="B8" s="138" t="s">
        <v>70</v>
      </c>
      <c r="C8" s="139"/>
      <c r="D8" s="139"/>
      <c r="E8" s="139"/>
      <c r="F8" s="140"/>
    </row>
    <row r="9" ht="6" customHeight="1" thickBot="1"/>
    <row r="10" spans="2:6" ht="32.25" thickBot="1">
      <c r="B10" s="2" t="s">
        <v>12</v>
      </c>
      <c r="C10" s="3"/>
      <c r="D10" s="4" t="s">
        <v>13</v>
      </c>
      <c r="E10" s="3"/>
      <c r="F10" s="2" t="s">
        <v>14</v>
      </c>
    </row>
    <row r="11" ht="6" customHeight="1" thickBot="1"/>
    <row r="12" spans="2:6" ht="24.75" customHeight="1" thickBot="1">
      <c r="B12" s="150" t="s">
        <v>15</v>
      </c>
      <c r="C12" s="151"/>
      <c r="D12" s="151"/>
      <c r="E12" s="151"/>
      <c r="F12" s="152"/>
    </row>
    <row r="13" ht="6" customHeight="1" thickBot="1"/>
    <row r="14" spans="2:6" ht="30" customHeight="1">
      <c r="B14" s="54" t="s">
        <v>60</v>
      </c>
      <c r="D14" s="187"/>
      <c r="F14" s="5" t="s">
        <v>16</v>
      </c>
    </row>
    <row r="15" spans="2:6" ht="30" customHeight="1">
      <c r="B15" s="7" t="s">
        <v>34</v>
      </c>
      <c r="D15" s="110">
        <v>1000</v>
      </c>
      <c r="F15" s="109" t="s">
        <v>46</v>
      </c>
    </row>
    <row r="16" spans="2:6" ht="50.25" customHeight="1" thickBot="1">
      <c r="B16" s="9" t="s">
        <v>49</v>
      </c>
      <c r="D16" s="91">
        <v>0.05</v>
      </c>
      <c r="F16" s="89" t="s">
        <v>153</v>
      </c>
    </row>
    <row r="17" ht="6" customHeight="1" thickBot="1"/>
    <row r="18" spans="2:6" ht="24.75" customHeight="1" thickBot="1">
      <c r="B18" s="153" t="s">
        <v>17</v>
      </c>
      <c r="C18" s="154"/>
      <c r="D18" s="154"/>
      <c r="E18" s="154"/>
      <c r="F18" s="155"/>
    </row>
    <row r="19" ht="6" customHeight="1" thickBot="1">
      <c r="F19" s="8"/>
    </row>
    <row r="20" spans="2:6" ht="30" customHeight="1" thickBot="1">
      <c r="B20" s="20" t="str">
        <f>"Number of inspections required "</f>
        <v>Number of inspections required </v>
      </c>
      <c r="D20" s="124">
        <f>ROUNDUP(D24/(1+((D24)/D15)),0)</f>
        <v>277</v>
      </c>
      <c r="F20" s="20" t="s">
        <v>54</v>
      </c>
    </row>
    <row r="21" ht="12" customHeight="1" thickBot="1"/>
    <row r="22" spans="2:6" ht="24.75" customHeight="1" thickBot="1">
      <c r="B22" s="159" t="s">
        <v>68</v>
      </c>
      <c r="C22" s="162"/>
      <c r="D22" s="162"/>
      <c r="E22" s="162"/>
      <c r="F22" s="163"/>
    </row>
    <row r="23" ht="6" customHeight="1" thickBot="1">
      <c r="F23" s="8"/>
    </row>
    <row r="24" spans="2:6" ht="19.5" customHeight="1">
      <c r="B24" s="5" t="s">
        <v>24</v>
      </c>
      <c r="D24" s="132">
        <f>((D26/(2*D16^2))-1)*D28^2+(D28^2/(2*D16))*SQRT(1-(2*D26)+(D26/D16)^2)</f>
        <v>382.2156438645865</v>
      </c>
      <c r="F24" s="6" t="s">
        <v>48</v>
      </c>
    </row>
    <row r="25" spans="2:6" ht="19.5" customHeight="1">
      <c r="B25" s="7" t="s">
        <v>37</v>
      </c>
      <c r="D25" s="130">
        <v>0.5</v>
      </c>
      <c r="F25" s="21" t="s">
        <v>37</v>
      </c>
    </row>
    <row r="26" spans="2:6" ht="19.5" customHeight="1">
      <c r="B26" s="21" t="s">
        <v>36</v>
      </c>
      <c r="D26" s="130">
        <f>D25*(1-D25)</f>
        <v>0.25</v>
      </c>
      <c r="F26" s="7" t="s">
        <v>36</v>
      </c>
    </row>
    <row r="27" spans="2:6" ht="19.5" customHeight="1">
      <c r="B27" s="21" t="s">
        <v>16</v>
      </c>
      <c r="D27" s="133">
        <f>INDEX(DropDownMenus!B4:B5,DropDownMenus!B6)</f>
        <v>0.95</v>
      </c>
      <c r="F27" s="55" t="s">
        <v>35</v>
      </c>
    </row>
    <row r="28" spans="2:6" ht="19.5" customHeight="1" thickBot="1">
      <c r="B28" s="116" t="s">
        <v>66</v>
      </c>
      <c r="D28" s="134">
        <f>NORMSINV(1-((1-D27)/2))</f>
        <v>1.959963984540054</v>
      </c>
      <c r="F28" s="9" t="s">
        <v>27</v>
      </c>
    </row>
    <row r="29" spans="4:6" ht="6" customHeight="1" thickBot="1">
      <c r="D29"/>
      <c r="F29" s="8"/>
    </row>
    <row r="30" spans="2:6" ht="6" customHeight="1">
      <c r="B30" s="10"/>
      <c r="C30" s="11"/>
      <c r="D30" s="11"/>
      <c r="E30" s="11"/>
      <c r="F30" s="12"/>
    </row>
    <row r="31" spans="2:6" ht="15" customHeight="1">
      <c r="B31" s="13" t="s">
        <v>194</v>
      </c>
      <c r="C31" s="14"/>
      <c r="D31" s="14"/>
      <c r="E31" s="14"/>
      <c r="F31" s="15"/>
    </row>
    <row r="32" spans="2:6" ht="6" customHeight="1">
      <c r="B32" s="16"/>
      <c r="C32" s="14"/>
      <c r="D32" s="14"/>
      <c r="E32" s="14"/>
      <c r="F32" s="15"/>
    </row>
    <row r="33" spans="2:6" ht="12.75" customHeight="1">
      <c r="B33" s="16" t="s">
        <v>210</v>
      </c>
      <c r="C33" s="14"/>
      <c r="D33" s="14"/>
      <c r="E33" s="14"/>
      <c r="F33" s="15"/>
    </row>
    <row r="34" spans="2:6" ht="12.75" customHeight="1">
      <c r="B34" s="108" t="s">
        <v>211</v>
      </c>
      <c r="C34" s="14"/>
      <c r="D34" s="14"/>
      <c r="E34" s="14"/>
      <c r="F34" s="15"/>
    </row>
    <row r="35" spans="2:6" ht="6.75" customHeight="1">
      <c r="B35" s="191" t="s">
        <v>195</v>
      </c>
      <c r="C35" s="14"/>
      <c r="D35" s="14"/>
      <c r="E35" s="14"/>
      <c r="F35" s="15"/>
    </row>
    <row r="36" spans="2:6" ht="6.75" customHeight="1" thickBot="1">
      <c r="B36" s="17"/>
      <c r="C36" s="18"/>
      <c r="D36" s="18"/>
      <c r="E36" s="18"/>
      <c r="F36" s="19"/>
    </row>
    <row r="39" ht="15.75">
      <c r="D39" s="22"/>
    </row>
    <row r="40" ht="15.75">
      <c r="D40" s="22"/>
    </row>
  </sheetData>
  <sheetProtection sheet="1" objects="1" scenarios="1"/>
  <mergeCells count="1">
    <mergeCell ref="B4:F4"/>
  </mergeCells>
  <dataValidations count="2">
    <dataValidation type="decimal" operator="greaterThan" showInputMessage="1" showErrorMessage="1" errorTitle="Data entry error" error="You must enter the number of facilities.  The number must be greater than 0. " sqref="D15">
      <formula1>0</formula1>
    </dataValidation>
    <dataValidation type="decimal" operator="greaterThan" allowBlank="1" showInputMessage="1" showErrorMessage="1" errorTitle="Data entry error" error="You must enter a margin of error that is greater than 0." sqref="D16">
      <formula1>0</formula1>
    </dataValidation>
  </dataValidations>
  <hyperlinks>
    <hyperlink ref="B2" location="Instruction" tooltip="Click to go back to the Instructions page" display="Go Back to Instructions / Main Menu"/>
    <hyperlink ref="F2" location="Definitions1" tooltip="Click to go to definitions of Key Terms" display="To Definitions of Key Terms"/>
  </hyperlinks>
  <printOptions horizontalCentered="1" verticalCentered="1"/>
  <pageMargins left="0.75" right="0.75" top="1" bottom="1" header="0.5" footer="0.5"/>
  <pageSetup fitToHeight="1" fitToWidth="1" orientation="portrait" scale="82"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I94"/>
  <sheetViews>
    <sheetView showGridLines="0" workbookViewId="0" topLeftCell="A1">
      <pane ySplit="3" topLeftCell="BM4" activePane="bottomLeft" state="frozen"/>
      <selection pane="topLeft" activeCell="A1" sqref="A1"/>
      <selection pane="bottomLeft" activeCell="D16" sqref="D16"/>
    </sheetView>
  </sheetViews>
  <sheetFormatPr defaultColWidth="9.00390625" defaultRowHeight="12.75"/>
  <cols>
    <col min="1" max="1" width="4.75390625" style="49" customWidth="1"/>
    <col min="2" max="2" width="61.875" style="49" customWidth="1"/>
    <col min="3" max="3" width="1.75390625" style="49" customWidth="1"/>
    <col min="4" max="4" width="10.375" style="49" customWidth="1"/>
    <col min="5" max="5" width="1.75390625" style="49" customWidth="1"/>
    <col min="6" max="6" width="34.625" style="49" bestFit="1" customWidth="1"/>
    <col min="7" max="7" width="2.75390625" style="0" customWidth="1"/>
    <col min="8" max="16384" width="10.75390625" style="49" customWidth="1"/>
  </cols>
  <sheetData>
    <row r="1" spans="2:7" s="165" customFormat="1" ht="18.75">
      <c r="B1" s="164" t="s">
        <v>161</v>
      </c>
      <c r="C1" s="170"/>
      <c r="D1" s="170"/>
      <c r="E1" s="171"/>
      <c r="F1" s="171"/>
      <c r="G1" s="35"/>
    </row>
    <row r="2" spans="2:7" s="165" customFormat="1" ht="15.75" customHeight="1">
      <c r="B2" s="164" t="s">
        <v>162</v>
      </c>
      <c r="C2" s="170"/>
      <c r="D2" s="170"/>
      <c r="E2" s="171"/>
      <c r="F2" s="171"/>
      <c r="G2" s="35"/>
    </row>
    <row r="3" spans="2:7" s="165" customFormat="1" ht="18.75">
      <c r="B3" s="166" t="s">
        <v>31</v>
      </c>
      <c r="C3" s="170"/>
      <c r="D3" s="170"/>
      <c r="E3" s="170"/>
      <c r="F3" s="184" t="s">
        <v>124</v>
      </c>
      <c r="G3" s="35"/>
    </row>
    <row r="4" spans="2:6" ht="6" customHeight="1">
      <c r="B4" s="90"/>
      <c r="C4" s="47"/>
      <c r="D4" s="47"/>
      <c r="E4" s="47"/>
      <c r="F4" s="48"/>
    </row>
    <row r="5" spans="2:6" ht="64.5" customHeight="1">
      <c r="B5" s="243" t="s">
        <v>121</v>
      </c>
      <c r="C5" s="244"/>
      <c r="D5" s="244"/>
      <c r="E5" s="244"/>
      <c r="F5" s="244"/>
    </row>
    <row r="6" spans="2:6" ht="6" customHeight="1" thickBot="1">
      <c r="B6" s="90"/>
      <c r="C6" s="47"/>
      <c r="D6" s="47"/>
      <c r="E6" s="47"/>
      <c r="F6" s="48"/>
    </row>
    <row r="7" spans="2:6" ht="19.5" customHeight="1">
      <c r="B7" s="84" t="s">
        <v>11</v>
      </c>
      <c r="C7" s="85"/>
      <c r="D7" s="85"/>
      <c r="E7" s="85"/>
      <c r="F7" s="86"/>
    </row>
    <row r="8" spans="2:7" s="50" customFormat="1" ht="19.5" customHeight="1">
      <c r="B8" s="135" t="s">
        <v>67</v>
      </c>
      <c r="C8" s="136"/>
      <c r="D8" s="136"/>
      <c r="E8" s="136"/>
      <c r="F8" s="137"/>
      <c r="G8"/>
    </row>
    <row r="9" spans="2:6" ht="19.5" customHeight="1" thickBot="1">
      <c r="B9" s="138" t="s">
        <v>70</v>
      </c>
      <c r="C9" s="139"/>
      <c r="D9" s="139"/>
      <c r="E9" s="139"/>
      <c r="F9" s="140"/>
    </row>
    <row r="10" ht="6" customHeight="1" thickBot="1"/>
    <row r="11" spans="2:6" ht="32.25" thickBot="1">
      <c r="B11" s="51" t="s">
        <v>12</v>
      </c>
      <c r="C11" s="52"/>
      <c r="D11" s="53" t="s">
        <v>13</v>
      </c>
      <c r="E11" s="52"/>
      <c r="F11" s="51" t="s">
        <v>14</v>
      </c>
    </row>
    <row r="12" ht="6" customHeight="1" thickBot="1"/>
    <row r="13" spans="2:6" ht="24.75" customHeight="1" thickBot="1">
      <c r="B13" s="147" t="s">
        <v>15</v>
      </c>
      <c r="C13" s="148"/>
      <c r="D13" s="148"/>
      <c r="E13" s="148"/>
      <c r="F13" s="149"/>
    </row>
    <row r="14" ht="6" customHeight="1" thickBot="1"/>
    <row r="15" spans="2:8" ht="30" customHeight="1">
      <c r="B15" s="54" t="s">
        <v>60</v>
      </c>
      <c r="D15" s="187"/>
      <c r="F15" s="36" t="s">
        <v>16</v>
      </c>
      <c r="H15" s="56"/>
    </row>
    <row r="16" spans="2:8" s="1" customFormat="1" ht="30" customHeight="1">
      <c r="B16" s="7" t="s">
        <v>61</v>
      </c>
      <c r="D16" s="110">
        <v>1000</v>
      </c>
      <c r="F16" s="109" t="s">
        <v>55</v>
      </c>
      <c r="G16"/>
      <c r="H16" s="111"/>
    </row>
    <row r="17" spans="2:8" s="1" customFormat="1" ht="30" customHeight="1">
      <c r="B17" s="7" t="s">
        <v>69</v>
      </c>
      <c r="D17" s="110">
        <f>D16</f>
        <v>1000</v>
      </c>
      <c r="F17" s="109" t="s">
        <v>56</v>
      </c>
      <c r="G17"/>
      <c r="H17" s="111"/>
    </row>
    <row r="18" spans="1:6" ht="30" customHeight="1" thickBot="1">
      <c r="A18" s="49"/>
      <c r="B18" s="117" t="s">
        <v>122</v>
      </c>
      <c r="C18" s="49"/>
      <c r="D18" s="91">
        <v>0.05</v>
      </c>
      <c r="E18" s="49"/>
      <c r="F18" s="89" t="s">
        <v>153</v>
      </c>
    </row>
    <row r="19" ht="6" customHeight="1" thickBot="1"/>
    <row r="20" spans="2:6" ht="24.75" customHeight="1" thickBot="1">
      <c r="B20" s="156" t="s">
        <v>17</v>
      </c>
      <c r="C20" s="157"/>
      <c r="D20" s="157"/>
      <c r="E20" s="157"/>
      <c r="F20" s="158"/>
    </row>
    <row r="21" ht="6" customHeight="1" thickBot="1">
      <c r="F21" s="58"/>
    </row>
    <row r="22" spans="2:9" ht="30" customHeight="1">
      <c r="B22" s="59" t="s">
        <v>62</v>
      </c>
      <c r="D22" s="122">
        <f>ROUNDUP((D$31)/(1+D$31/D16),0)</f>
        <v>435</v>
      </c>
      <c r="F22" s="59" t="s">
        <v>25</v>
      </c>
      <c r="I22" s="50"/>
    </row>
    <row r="23" spans="2:9" ht="30" customHeight="1" thickBot="1">
      <c r="B23" s="57" t="s">
        <v>63</v>
      </c>
      <c r="D23" s="123">
        <f>ROUNDUP((D$31)/(1+D$31/D17),0)</f>
        <v>435</v>
      </c>
      <c r="F23" s="57" t="s">
        <v>26</v>
      </c>
      <c r="H23" s="111"/>
      <c r="I23" s="50"/>
    </row>
    <row r="24" spans="6:9" ht="12" customHeight="1" thickBot="1">
      <c r="F24" s="58"/>
      <c r="I24" s="50"/>
    </row>
    <row r="25" spans="2:9" ht="24.75" customHeight="1" thickBot="1">
      <c r="B25" s="159" t="s">
        <v>68</v>
      </c>
      <c r="C25" s="160"/>
      <c r="D25" s="160"/>
      <c r="E25" s="160"/>
      <c r="F25" s="161"/>
      <c r="I25" s="60"/>
    </row>
    <row r="26" spans="6:9" ht="6" customHeight="1" thickBot="1">
      <c r="F26" s="58"/>
      <c r="I26" s="60"/>
    </row>
    <row r="27" spans="2:9" ht="19.5" customHeight="1">
      <c r="B27" s="54" t="s">
        <v>16</v>
      </c>
      <c r="D27" s="125">
        <f>INDEX(DropDownMenus!B4:B5,DropDownMenus!B6)</f>
        <v>0.95</v>
      </c>
      <c r="F27" s="54" t="s">
        <v>58</v>
      </c>
      <c r="I27" s="50"/>
    </row>
    <row r="28" spans="2:6" ht="19.5" customHeight="1">
      <c r="B28" s="115" t="s">
        <v>66</v>
      </c>
      <c r="D28" s="129">
        <f>NORMSINV(1-((1-D27)/2))</f>
        <v>1.959963984540054</v>
      </c>
      <c r="F28" s="87" t="s">
        <v>71</v>
      </c>
    </row>
    <row r="29" spans="2:6" ht="19.5" customHeight="1" hidden="1">
      <c r="B29" s="7" t="s">
        <v>37</v>
      </c>
      <c r="D29" s="143">
        <v>0.5</v>
      </c>
      <c r="F29" s="21" t="s">
        <v>37</v>
      </c>
    </row>
    <row r="30" spans="2:6" ht="19.5" customHeight="1" hidden="1">
      <c r="B30" s="21" t="s">
        <v>36</v>
      </c>
      <c r="D30" s="143">
        <f>D29*(1-D29)</f>
        <v>0.25</v>
      </c>
      <c r="F30" s="7" t="s">
        <v>36</v>
      </c>
    </row>
    <row r="31" spans="2:8" ht="19.5" customHeight="1" thickBot="1">
      <c r="B31" s="57" t="s">
        <v>57</v>
      </c>
      <c r="D31" s="127">
        <f>(D28^2*0.5)/D18^2</f>
        <v>768.2917641388249</v>
      </c>
      <c r="F31" s="145" t="s">
        <v>23</v>
      </c>
      <c r="H31"/>
    </row>
    <row r="32" spans="2:5" ht="6" customHeight="1" thickBot="1">
      <c r="B32" s="50"/>
      <c r="C32" s="50"/>
      <c r="D32" s="50"/>
      <c r="E32" s="50"/>
    </row>
    <row r="33" spans="2:6" ht="6" customHeight="1">
      <c r="B33" s="62"/>
      <c r="C33" s="63"/>
      <c r="D33" s="63"/>
      <c r="E33" s="63"/>
      <c r="F33" s="64"/>
    </row>
    <row r="34" spans="2:6" ht="15" customHeight="1">
      <c r="B34" s="65" t="s">
        <v>18</v>
      </c>
      <c r="C34" s="66"/>
      <c r="D34" s="66"/>
      <c r="E34" s="66"/>
      <c r="F34" s="67"/>
    </row>
    <row r="35" spans="2:6" ht="6" customHeight="1">
      <c r="B35" s="68"/>
      <c r="C35" s="66"/>
      <c r="D35" s="66"/>
      <c r="E35" s="66"/>
      <c r="F35" s="67"/>
    </row>
    <row r="36" spans="2:7" s="1" customFormat="1" ht="12.75" customHeight="1">
      <c r="B36" s="169" t="s">
        <v>212</v>
      </c>
      <c r="C36" s="14"/>
      <c r="D36" s="14"/>
      <c r="E36" s="14"/>
      <c r="F36" s="15"/>
      <c r="G36"/>
    </row>
    <row r="37" spans="2:7" s="1" customFormat="1" ht="6.75" customHeight="1" thickBot="1">
      <c r="B37" s="17"/>
      <c r="C37" s="18"/>
      <c r="D37" s="18"/>
      <c r="E37" s="18"/>
      <c r="F37" s="19"/>
      <c r="G37"/>
    </row>
    <row r="38" ht="15.75">
      <c r="D38" s="69"/>
    </row>
    <row r="39" spans="2:5" ht="15.75">
      <c r="B39" s="70"/>
      <c r="C39" s="70"/>
      <c r="D39" s="50"/>
      <c r="E39" s="50"/>
    </row>
    <row r="40" spans="2:5" ht="15.75">
      <c r="B40" s="50"/>
      <c r="C40" s="71"/>
      <c r="D40" s="50"/>
      <c r="E40" s="71"/>
    </row>
    <row r="41" spans="2:5" ht="15.75">
      <c r="B41" s="50"/>
      <c r="C41" s="71"/>
      <c r="D41" s="50"/>
      <c r="E41" s="50"/>
    </row>
    <row r="42" spans="2:5" ht="15.75">
      <c r="B42" s="50"/>
      <c r="C42" s="50"/>
      <c r="D42" s="50"/>
      <c r="E42" s="50"/>
    </row>
    <row r="43" spans="2:5" ht="15.75">
      <c r="B43" s="50"/>
      <c r="C43" s="72"/>
      <c r="D43" s="50"/>
      <c r="E43" s="50"/>
    </row>
    <row r="44" spans="2:5" ht="15.75">
      <c r="B44" s="50"/>
      <c r="C44" s="73"/>
      <c r="D44" s="50"/>
      <c r="E44" s="50"/>
    </row>
    <row r="45" spans="2:5" ht="15.75">
      <c r="B45" s="50"/>
      <c r="C45" s="74"/>
      <c r="D45" s="50"/>
      <c r="E45" s="74"/>
    </row>
    <row r="46" spans="2:5" ht="15.75">
      <c r="B46" s="50"/>
      <c r="C46" s="50"/>
      <c r="D46" s="50"/>
      <c r="E46" s="50"/>
    </row>
    <row r="47" spans="2:5" ht="15.75">
      <c r="B47" s="70"/>
      <c r="C47" s="75"/>
      <c r="D47" s="50"/>
      <c r="E47" s="50"/>
    </row>
    <row r="48" spans="2:5" ht="15.75">
      <c r="B48" s="50"/>
      <c r="D48" s="71"/>
      <c r="E48" s="50"/>
    </row>
    <row r="49" spans="2:5" ht="15.75">
      <c r="B49" s="50"/>
      <c r="D49" s="72"/>
      <c r="E49" s="50"/>
    </row>
    <row r="50" spans="2:5" ht="15.75">
      <c r="B50" s="50"/>
      <c r="D50" s="50"/>
      <c r="E50" s="50"/>
    </row>
    <row r="93" spans="2:4" ht="15.75">
      <c r="B93" s="22"/>
      <c r="D93" s="22"/>
    </row>
    <row r="94" spans="2:4" ht="15.75">
      <c r="B94" s="22"/>
      <c r="D94" s="22"/>
    </row>
  </sheetData>
  <sheetProtection sheet="1" objects="1" scenarios="1"/>
  <mergeCells count="1">
    <mergeCell ref="B5:F5"/>
  </mergeCells>
  <dataValidations count="2">
    <dataValidation type="decimal" operator="greaterThan" showInputMessage="1" showErrorMessage="1" errorTitle="Data entry error" error="You must enter a proportion greater than 0." sqref="D18">
      <formula1>0</formula1>
    </dataValidation>
    <dataValidation type="decimal" operator="greaterThan" showInputMessage="1" showErrorMessage="1" errorTitle="Data entry error" error="You must enter the number of facilities.  The number must be greater than 0. " sqref="D16:D17">
      <formula1>0</formula1>
    </dataValidation>
  </dataValidations>
  <hyperlinks>
    <hyperlink ref="B3" location="Instruction" tooltip="Click to go back to the Instructions page" display="Go Back to Instructions / Main Menu"/>
    <hyperlink ref="F3" location="Definitions1" tooltip="Click to go to definitions of Key Terms" display="To Definitions of Key Terms"/>
  </hyperlinks>
  <printOptions horizontalCentered="1" verticalCentered="1"/>
  <pageMargins left="0.75" right="0.75" top="1" bottom="1" header="0.5" footer="0.5"/>
  <pageSetup fitToHeight="1" fitToWidth="1" orientation="portrait" scale="82" r:id="rId3"/>
  <ignoredErrors>
    <ignoredError sqref="D17" unlockedFormula="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L44"/>
  <sheetViews>
    <sheetView showGridLines="0" workbookViewId="0" topLeftCell="A1">
      <pane ySplit="2" topLeftCell="BM3" activePane="bottomLeft" state="frozen"/>
      <selection pane="topLeft" activeCell="A1" sqref="A1"/>
      <selection pane="bottomLeft" activeCell="H15" sqref="H15"/>
    </sheetView>
  </sheetViews>
  <sheetFormatPr defaultColWidth="9.00390625" defaultRowHeight="12.75"/>
  <cols>
    <col min="1" max="1" width="4.75390625" style="195" customWidth="1"/>
    <col min="2" max="2" width="41.25390625" style="195" customWidth="1"/>
    <col min="3" max="3" width="1.75390625" style="195" customWidth="1"/>
    <col min="4" max="4" width="10.75390625" style="195" customWidth="1"/>
    <col min="5" max="5" width="1.75390625" style="195" customWidth="1"/>
    <col min="6" max="6" width="6.375" style="195" customWidth="1"/>
    <col min="7" max="7" width="1.75390625" style="195" customWidth="1"/>
    <col min="8" max="8" width="10.375" style="195" customWidth="1"/>
    <col min="9" max="9" width="1.75390625" style="195" customWidth="1"/>
    <col min="10" max="10" width="34.625" style="195" bestFit="1" customWidth="1"/>
    <col min="11" max="11" width="2.75390625" style="194" customWidth="1"/>
    <col min="12" max="16384" width="10.75390625" style="195" customWidth="1"/>
  </cols>
  <sheetData>
    <row r="1" spans="2:11" s="200" customFormat="1" ht="18.75">
      <c r="B1" s="196" t="s">
        <v>32</v>
      </c>
      <c r="C1" s="197"/>
      <c r="D1" s="197"/>
      <c r="E1" s="197"/>
      <c r="F1" s="197"/>
      <c r="G1" s="197"/>
      <c r="H1" s="197"/>
      <c r="I1" s="198"/>
      <c r="J1" s="198"/>
      <c r="K1" s="199"/>
    </row>
    <row r="2" spans="2:11" s="200" customFormat="1" ht="18.75">
      <c r="B2" s="166" t="s">
        <v>31</v>
      </c>
      <c r="C2" s="197"/>
      <c r="D2" s="197"/>
      <c r="E2" s="197"/>
      <c r="F2" s="197"/>
      <c r="G2" s="197"/>
      <c r="H2" s="197"/>
      <c r="I2" s="197"/>
      <c r="J2" s="184" t="s">
        <v>124</v>
      </c>
      <c r="K2" s="199"/>
    </row>
    <row r="3" spans="2:10" ht="6" customHeight="1">
      <c r="B3" s="201"/>
      <c r="C3" s="192"/>
      <c r="D3" s="192"/>
      <c r="E3" s="192"/>
      <c r="F3" s="192"/>
      <c r="G3" s="192"/>
      <c r="H3" s="192"/>
      <c r="I3" s="192"/>
      <c r="J3" s="193"/>
    </row>
    <row r="4" spans="2:10" ht="30" customHeight="1">
      <c r="B4" s="245" t="s">
        <v>33</v>
      </c>
      <c r="C4" s="246"/>
      <c r="D4" s="246"/>
      <c r="E4" s="246"/>
      <c r="F4" s="246"/>
      <c r="G4" s="246"/>
      <c r="H4" s="246"/>
      <c r="I4" s="246"/>
      <c r="J4" s="246"/>
    </row>
    <row r="5" spans="2:10" ht="6" customHeight="1" thickBot="1">
      <c r="B5" s="201"/>
      <c r="C5" s="192"/>
      <c r="D5" s="192"/>
      <c r="E5" s="192"/>
      <c r="F5" s="192"/>
      <c r="G5" s="192"/>
      <c r="H5" s="192"/>
      <c r="I5" s="192"/>
      <c r="J5" s="193"/>
    </row>
    <row r="6" spans="2:10" ht="19.5" customHeight="1">
      <c r="B6" s="81" t="s">
        <v>11</v>
      </c>
      <c r="C6" s="82"/>
      <c r="D6" s="82"/>
      <c r="E6" s="82"/>
      <c r="F6" s="82"/>
      <c r="G6" s="82"/>
      <c r="H6" s="82"/>
      <c r="I6" s="82"/>
      <c r="J6" s="83"/>
    </row>
    <row r="7" spans="2:10" s="194" customFormat="1" ht="19.5" customHeight="1">
      <c r="B7" s="135" t="s">
        <v>67</v>
      </c>
      <c r="C7" s="141"/>
      <c r="D7" s="141"/>
      <c r="E7" s="141"/>
      <c r="F7" s="141"/>
      <c r="G7" s="141"/>
      <c r="H7" s="141"/>
      <c r="I7" s="141"/>
      <c r="J7" s="142"/>
    </row>
    <row r="8" spans="2:10" ht="19.5" customHeight="1" thickBot="1">
      <c r="B8" s="202" t="s">
        <v>70</v>
      </c>
      <c r="C8" s="203"/>
      <c r="D8" s="203"/>
      <c r="E8" s="203"/>
      <c r="F8" s="203"/>
      <c r="G8" s="203"/>
      <c r="H8" s="203"/>
      <c r="I8" s="203"/>
      <c r="J8" s="204"/>
    </row>
    <row r="9" ht="6" customHeight="1" thickBot="1"/>
    <row r="10" spans="2:10" ht="32.25" thickBot="1">
      <c r="B10" s="254" t="s">
        <v>12</v>
      </c>
      <c r="C10" s="255"/>
      <c r="D10" s="255"/>
      <c r="E10" s="255"/>
      <c r="F10" s="256"/>
      <c r="G10" s="205"/>
      <c r="H10" s="206" t="s">
        <v>13</v>
      </c>
      <c r="I10" s="205"/>
      <c r="J10" s="207" t="s">
        <v>14</v>
      </c>
    </row>
    <row r="11" ht="6" customHeight="1" thickBot="1"/>
    <row r="12" spans="2:10" ht="24.75" customHeight="1" thickBot="1">
      <c r="B12" s="208" t="s">
        <v>15</v>
      </c>
      <c r="C12" s="209"/>
      <c r="D12" s="209"/>
      <c r="E12" s="209"/>
      <c r="F12" s="209"/>
      <c r="G12" s="209"/>
      <c r="H12" s="209"/>
      <c r="I12" s="209"/>
      <c r="J12" s="210"/>
    </row>
    <row r="13" ht="6" customHeight="1" thickBot="1"/>
    <row r="14" spans="2:10" ht="30" customHeight="1">
      <c r="B14" s="258" t="s">
        <v>164</v>
      </c>
      <c r="C14" s="259"/>
      <c r="D14" s="259"/>
      <c r="E14" s="259"/>
      <c r="F14" s="260"/>
      <c r="H14" s="187"/>
      <c r="J14" s="211" t="s">
        <v>16</v>
      </c>
    </row>
    <row r="15" spans="2:10" ht="30" customHeight="1">
      <c r="B15" s="257" t="s">
        <v>34</v>
      </c>
      <c r="C15" s="252"/>
      <c r="D15" s="252"/>
      <c r="E15" s="252"/>
      <c r="F15" s="253"/>
      <c r="H15" s="188">
        <v>1000</v>
      </c>
      <c r="J15" s="215" t="s">
        <v>46</v>
      </c>
    </row>
    <row r="16" spans="2:10" ht="30" customHeight="1" thickBot="1">
      <c r="B16" s="261" t="s">
        <v>157</v>
      </c>
      <c r="C16" s="262"/>
      <c r="D16" s="262"/>
      <c r="E16" s="262"/>
      <c r="F16" s="263"/>
      <c r="H16" s="118">
        <v>100</v>
      </c>
      <c r="J16" s="219" t="s">
        <v>47</v>
      </c>
    </row>
    <row r="17" ht="6" customHeight="1" thickBot="1"/>
    <row r="18" spans="2:10" ht="24.75" customHeight="1" thickBot="1">
      <c r="B18" s="220" t="s">
        <v>17</v>
      </c>
      <c r="C18" s="221"/>
      <c r="D18" s="221"/>
      <c r="E18" s="221"/>
      <c r="F18" s="221"/>
      <c r="G18" s="221"/>
      <c r="H18" s="221"/>
      <c r="I18" s="221"/>
      <c r="J18" s="222"/>
    </row>
    <row r="19" ht="6" customHeight="1" hidden="1" thickBot="1">
      <c r="J19" s="223"/>
    </row>
    <row r="20" spans="2:10" ht="30" customHeight="1" hidden="1" thickBot="1">
      <c r="B20" s="250" t="s">
        <v>45</v>
      </c>
      <c r="C20" s="248"/>
      <c r="D20" s="248"/>
      <c r="E20" s="248"/>
      <c r="F20" s="249"/>
      <c r="H20" s="121">
        <f>$H$27*((1-$H$16/$H$15)*(H29/(H16-1)))^0.5+1/(2*$H$16)</f>
        <v>0.09843761677638341</v>
      </c>
      <c r="J20" s="224" t="s">
        <v>28</v>
      </c>
    </row>
    <row r="21" s="194" customFormat="1" ht="6" customHeight="1" thickBot="1"/>
    <row r="22" spans="2:12" ht="30" customHeight="1" thickBot="1">
      <c r="B22" s="247" t="s">
        <v>158</v>
      </c>
      <c r="C22" s="248"/>
      <c r="D22" s="248"/>
      <c r="E22" s="248"/>
      <c r="F22" s="249"/>
      <c r="H22" s="121">
        <f>($H$27*SQRT((H29*(1-H16/H15)+H27^2/(4*H16))/H16))/(1+H27^2/H16)</f>
        <v>0.09142073106966238</v>
      </c>
      <c r="J22" s="225" t="s">
        <v>59</v>
      </c>
      <c r="K22" s="226"/>
      <c r="L22" s="227"/>
    </row>
    <row r="23" ht="12" customHeight="1" thickBot="1">
      <c r="J23" s="223"/>
    </row>
    <row r="24" spans="2:10" ht="24.75" customHeight="1" thickBot="1">
      <c r="B24" s="228" t="s">
        <v>68</v>
      </c>
      <c r="C24" s="229"/>
      <c r="D24" s="229"/>
      <c r="E24" s="229"/>
      <c r="F24" s="229"/>
      <c r="G24" s="229"/>
      <c r="H24" s="229"/>
      <c r="I24" s="229"/>
      <c r="J24" s="230"/>
    </row>
    <row r="25" ht="6" customHeight="1" thickBot="1">
      <c r="J25" s="223"/>
    </row>
    <row r="26" spans="2:12" ht="19.5" customHeight="1">
      <c r="B26" s="264" t="s">
        <v>16</v>
      </c>
      <c r="C26" s="265"/>
      <c r="D26" s="265"/>
      <c r="E26" s="265"/>
      <c r="F26" s="266"/>
      <c r="H26" s="128">
        <f>INDEX(DropDownMenus!B4:B5,DropDownMenus!B6)</f>
        <v>0.95</v>
      </c>
      <c r="J26" s="231" t="s">
        <v>58</v>
      </c>
      <c r="L26" s="194"/>
    </row>
    <row r="27" spans="2:10" ht="19.5" customHeight="1">
      <c r="B27" s="251" t="s">
        <v>66</v>
      </c>
      <c r="C27" s="252"/>
      <c r="D27" s="252"/>
      <c r="E27" s="252"/>
      <c r="F27" s="253"/>
      <c r="H27" s="129">
        <f>NORMSINV(1-((1-H26)/2))</f>
        <v>1.959963984540054</v>
      </c>
      <c r="J27" s="232" t="s">
        <v>159</v>
      </c>
    </row>
    <row r="28" spans="2:10" ht="19.5" customHeight="1">
      <c r="B28" s="212" t="s">
        <v>37</v>
      </c>
      <c r="C28" s="213"/>
      <c r="D28" s="213"/>
      <c r="E28" s="213"/>
      <c r="F28" s="214"/>
      <c r="H28" s="130">
        <v>0.5</v>
      </c>
      <c r="J28" s="232" t="s">
        <v>37</v>
      </c>
    </row>
    <row r="29" spans="2:10" ht="19.5" customHeight="1" thickBot="1">
      <c r="B29" s="216" t="s">
        <v>36</v>
      </c>
      <c r="C29" s="217"/>
      <c r="D29" s="217"/>
      <c r="E29" s="217"/>
      <c r="F29" s="218"/>
      <c r="H29" s="131">
        <f>H28*(1-H28)</f>
        <v>0.25</v>
      </c>
      <c r="J29" s="233" t="s">
        <v>36</v>
      </c>
    </row>
    <row r="30" ht="6" customHeight="1" thickBot="1">
      <c r="J30" s="223"/>
    </row>
    <row r="31" spans="2:10" ht="6" customHeight="1">
      <c r="B31" s="10"/>
      <c r="C31" s="11"/>
      <c r="D31" s="11"/>
      <c r="E31" s="11"/>
      <c r="F31" s="11"/>
      <c r="G31" s="11"/>
      <c r="H31" s="11"/>
      <c r="I31" s="11"/>
      <c r="J31" s="12"/>
    </row>
    <row r="32" spans="2:10" ht="15" customHeight="1">
      <c r="B32" s="13" t="s">
        <v>18</v>
      </c>
      <c r="C32" s="14"/>
      <c r="D32" s="14"/>
      <c r="E32" s="14"/>
      <c r="F32" s="14"/>
      <c r="G32" s="14"/>
      <c r="H32" s="14"/>
      <c r="I32" s="14"/>
      <c r="J32" s="15"/>
    </row>
    <row r="33" spans="2:10" ht="6" customHeight="1">
      <c r="B33" s="16"/>
      <c r="C33" s="14"/>
      <c r="D33" s="14"/>
      <c r="E33" s="14"/>
      <c r="F33" s="14"/>
      <c r="G33" s="14"/>
      <c r="H33" s="14"/>
      <c r="I33" s="14"/>
      <c r="J33" s="15"/>
    </row>
    <row r="34" spans="2:10" ht="12.75" customHeight="1">
      <c r="B34" s="16" t="s">
        <v>213</v>
      </c>
      <c r="C34" s="14"/>
      <c r="D34" s="14"/>
      <c r="E34" s="14"/>
      <c r="F34" s="14"/>
      <c r="G34" s="14"/>
      <c r="H34" s="14"/>
      <c r="I34" s="14"/>
      <c r="J34" s="15"/>
    </row>
    <row r="35" spans="2:10" ht="12.75" customHeight="1">
      <c r="B35" s="190" t="s">
        <v>209</v>
      </c>
      <c r="C35" s="14"/>
      <c r="D35" s="14"/>
      <c r="E35" s="14"/>
      <c r="F35" s="14"/>
      <c r="G35" s="14"/>
      <c r="H35" s="14"/>
      <c r="I35" s="14"/>
      <c r="J35" s="15"/>
    </row>
    <row r="36" spans="2:10" ht="6.75" customHeight="1">
      <c r="B36" s="16"/>
      <c r="C36" s="14"/>
      <c r="D36" s="14"/>
      <c r="E36" s="14"/>
      <c r="F36" s="14"/>
      <c r="G36" s="14"/>
      <c r="H36" s="14"/>
      <c r="I36" s="14"/>
      <c r="J36" s="15"/>
    </row>
    <row r="37" spans="2:10" ht="6.75" customHeight="1" thickBot="1">
      <c r="B37" s="234"/>
      <c r="C37" s="235"/>
      <c r="D37" s="235"/>
      <c r="E37" s="235"/>
      <c r="F37" s="235"/>
      <c r="G37" s="235"/>
      <c r="H37" s="235"/>
      <c r="I37" s="235"/>
      <c r="J37" s="236"/>
    </row>
    <row r="38" ht="15.75">
      <c r="H38" s="237"/>
    </row>
    <row r="39" spans="1:11" ht="12.75" customHeight="1">
      <c r="A39" s="194"/>
      <c r="B39" s="194"/>
      <c r="C39" s="194"/>
      <c r="D39" s="194"/>
      <c r="E39" s="194"/>
      <c r="F39" s="194"/>
      <c r="G39" s="194"/>
      <c r="H39" s="194"/>
      <c r="I39" s="194"/>
      <c r="J39" s="194"/>
      <c r="K39" s="195"/>
    </row>
    <row r="40" spans="1:11" ht="12.75" customHeight="1">
      <c r="A40" s="194"/>
      <c r="B40" s="194"/>
      <c r="C40" s="194"/>
      <c r="D40" s="194"/>
      <c r="E40" s="194"/>
      <c r="F40" s="194"/>
      <c r="G40" s="194"/>
      <c r="H40" s="194"/>
      <c r="I40" s="194"/>
      <c r="J40" s="194"/>
      <c r="K40" s="195"/>
    </row>
    <row r="41" spans="1:11" ht="12.75" customHeight="1">
      <c r="A41" s="194"/>
      <c r="B41" s="194"/>
      <c r="C41" s="194"/>
      <c r="D41" s="194"/>
      <c r="E41" s="194"/>
      <c r="F41" s="194"/>
      <c r="G41" s="194"/>
      <c r="H41" s="194"/>
      <c r="I41" s="194"/>
      <c r="J41" s="194"/>
      <c r="K41" s="195"/>
    </row>
    <row r="42" spans="1:11" ht="12.75" customHeight="1">
      <c r="A42" s="194"/>
      <c r="B42" s="194"/>
      <c r="C42" s="194"/>
      <c r="D42" s="194"/>
      <c r="E42" s="194"/>
      <c r="F42" s="194"/>
      <c r="G42" s="194"/>
      <c r="H42" s="194"/>
      <c r="I42" s="194"/>
      <c r="J42" s="194"/>
      <c r="K42" s="195"/>
    </row>
    <row r="43" spans="1:11" ht="12.75" customHeight="1">
      <c r="A43" s="194"/>
      <c r="B43" s="194"/>
      <c r="C43" s="194"/>
      <c r="D43" s="194"/>
      <c r="E43" s="194"/>
      <c r="F43" s="194"/>
      <c r="G43" s="194"/>
      <c r="H43" s="194"/>
      <c r="I43" s="194"/>
      <c r="J43" s="194"/>
      <c r="K43" s="195"/>
    </row>
    <row r="44" spans="1:11" ht="6.75" customHeight="1">
      <c r="A44" s="194"/>
      <c r="B44" s="194"/>
      <c r="C44" s="194"/>
      <c r="D44" s="194"/>
      <c r="E44" s="194"/>
      <c r="F44" s="194"/>
      <c r="G44" s="194"/>
      <c r="H44" s="194"/>
      <c r="I44" s="194"/>
      <c r="J44" s="194"/>
      <c r="K44" s="195"/>
    </row>
  </sheetData>
  <sheetProtection sheet="1" objects="1" scenarios="1"/>
  <mergeCells count="9">
    <mergeCell ref="B4:J4"/>
    <mergeCell ref="B22:F22"/>
    <mergeCell ref="B20:F20"/>
    <mergeCell ref="B27:F27"/>
    <mergeCell ref="B10:F10"/>
    <mergeCell ref="B15:F15"/>
    <mergeCell ref="B14:F14"/>
    <mergeCell ref="B16:F16"/>
    <mergeCell ref="B26:F26"/>
  </mergeCells>
  <dataValidations count="2">
    <dataValidation type="decimal" allowBlank="1" showInputMessage="1" showErrorMessage="1" errorTitle="Data entry error" error="You must enter a number of inspections that is greater than 0 and less than or equal to the number of facilities." sqref="H16">
      <formula1>1</formula1>
      <formula2>H15</formula2>
    </dataValidation>
    <dataValidation type="decimal" operator="greaterThan" showInputMessage="1" showErrorMessage="1" errorTitle="Data entry error" error="You must enter the number of facilities.  The number must be greater than 0. " sqref="H15">
      <formula1>0</formula1>
    </dataValidation>
  </dataValidations>
  <hyperlinks>
    <hyperlink ref="B2" location="Instruction" tooltip="Click to go back to the Instructions page" display="Go Back to Instructions / Main Menu"/>
    <hyperlink ref="J2" location="Definitions1" tooltip="Click to go to definitions of Key Terms" display="To Definitions of Key Terms"/>
  </hyperlinks>
  <printOptions horizontalCentered="1" verticalCentered="1"/>
  <pageMargins left="0.75" right="0.75" top="1" bottom="1" header="0.5" footer="0.5"/>
  <pageSetup fitToHeight="1" fitToWidth="1" orientation="portrait" scale="82"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I91"/>
  <sheetViews>
    <sheetView showGridLines="0" workbookViewId="0" topLeftCell="A1">
      <pane ySplit="2" topLeftCell="BM3" activePane="bottomLeft" state="frozen"/>
      <selection pane="topLeft" activeCell="A1" sqref="A1"/>
      <selection pane="bottomLeft" activeCell="D15" sqref="D15"/>
    </sheetView>
  </sheetViews>
  <sheetFormatPr defaultColWidth="9.00390625" defaultRowHeight="12.75"/>
  <cols>
    <col min="1" max="1" width="4.75390625" style="49" customWidth="1"/>
    <col min="2" max="2" width="61.75390625" style="49" customWidth="1"/>
    <col min="3" max="3" width="1.75390625" style="49" customWidth="1"/>
    <col min="4" max="4" width="10.375" style="49" customWidth="1"/>
    <col min="5" max="5" width="1.75390625" style="49" customWidth="1"/>
    <col min="6" max="6" width="34.625" style="49" bestFit="1" customWidth="1"/>
    <col min="7" max="7" width="2.75390625" style="0" customWidth="1"/>
    <col min="8" max="16384" width="10.75390625" style="49" customWidth="1"/>
  </cols>
  <sheetData>
    <row r="1" spans="1:7" s="165" customFormat="1" ht="18.75">
      <c r="A1"/>
      <c r="B1" s="170" t="s">
        <v>123</v>
      </c>
      <c r="C1" s="170"/>
      <c r="D1" s="170"/>
      <c r="E1" s="171"/>
      <c r="F1" s="171"/>
      <c r="G1"/>
    </row>
    <row r="2" spans="2:7" s="165" customFormat="1" ht="18.75">
      <c r="B2" s="166" t="s">
        <v>31</v>
      </c>
      <c r="C2" s="170"/>
      <c r="D2" s="170"/>
      <c r="E2" s="170"/>
      <c r="F2" s="184" t="s">
        <v>124</v>
      </c>
      <c r="G2" s="35"/>
    </row>
    <row r="3" spans="2:6" ht="6" customHeight="1">
      <c r="B3" s="90"/>
      <c r="C3" s="47"/>
      <c r="D3" s="47"/>
      <c r="E3" s="48"/>
      <c r="F3" s="48"/>
    </row>
    <row r="4" spans="2:6" ht="44.25" customHeight="1">
      <c r="B4" s="243" t="s">
        <v>163</v>
      </c>
      <c r="C4" s="244"/>
      <c r="D4" s="244"/>
      <c r="E4" s="244"/>
      <c r="F4" s="244"/>
    </row>
    <row r="5" spans="2:6" ht="6" customHeight="1" thickBot="1">
      <c r="B5" s="90"/>
      <c r="C5" s="47"/>
      <c r="D5" s="47"/>
      <c r="E5" s="47"/>
      <c r="F5" s="48"/>
    </row>
    <row r="6" spans="2:6" ht="19.5" customHeight="1">
      <c r="B6" s="84" t="s">
        <v>11</v>
      </c>
      <c r="C6" s="85"/>
      <c r="D6" s="85"/>
      <c r="E6" s="85"/>
      <c r="F6" s="86"/>
    </row>
    <row r="7" spans="2:7" s="50" customFormat="1" ht="19.5" customHeight="1">
      <c r="B7" s="135" t="s">
        <v>67</v>
      </c>
      <c r="C7" s="136"/>
      <c r="D7" s="136"/>
      <c r="E7" s="136"/>
      <c r="F7" s="137"/>
      <c r="G7"/>
    </row>
    <row r="8" spans="2:6" ht="19.5" customHeight="1" thickBot="1">
      <c r="B8" s="138" t="s">
        <v>70</v>
      </c>
      <c r="C8" s="139"/>
      <c r="D8" s="139"/>
      <c r="E8" s="139"/>
      <c r="F8" s="140"/>
    </row>
    <row r="9" ht="6" customHeight="1" thickBot="1"/>
    <row r="10" spans="2:6" ht="32.25" thickBot="1">
      <c r="B10" s="51" t="s">
        <v>12</v>
      </c>
      <c r="C10" s="52"/>
      <c r="D10" s="53" t="s">
        <v>13</v>
      </c>
      <c r="E10" s="52"/>
      <c r="F10" s="51" t="s">
        <v>14</v>
      </c>
    </row>
    <row r="11" ht="6" customHeight="1" thickBot="1"/>
    <row r="12" spans="2:6" ht="24.75" customHeight="1" thickBot="1">
      <c r="B12" s="147" t="s">
        <v>15</v>
      </c>
      <c r="C12" s="148"/>
      <c r="D12" s="148"/>
      <c r="E12" s="148"/>
      <c r="F12" s="149"/>
    </row>
    <row r="13" ht="6" customHeight="1" thickBot="1"/>
    <row r="14" spans="2:8" ht="30" customHeight="1">
      <c r="B14" s="189" t="s">
        <v>164</v>
      </c>
      <c r="D14" s="187"/>
      <c r="F14" s="36" t="s">
        <v>16</v>
      </c>
      <c r="H14" s="56"/>
    </row>
    <row r="15" spans="2:8" s="1" customFormat="1" ht="30" customHeight="1">
      <c r="B15" s="7" t="s">
        <v>61</v>
      </c>
      <c r="D15" s="188">
        <v>1000</v>
      </c>
      <c r="F15" s="109" t="s">
        <v>55</v>
      </c>
      <c r="G15"/>
      <c r="H15" s="111"/>
    </row>
    <row r="16" spans="2:8" s="1" customFormat="1" ht="30" customHeight="1">
      <c r="B16" s="7" t="s">
        <v>69</v>
      </c>
      <c r="D16" s="110">
        <f>D15</f>
        <v>1000</v>
      </c>
      <c r="F16" s="109" t="s">
        <v>56</v>
      </c>
      <c r="G16"/>
      <c r="H16" s="111"/>
    </row>
    <row r="17" spans="2:8" ht="30" customHeight="1">
      <c r="B17" s="87" t="s">
        <v>154</v>
      </c>
      <c r="D17" s="119">
        <v>100</v>
      </c>
      <c r="F17" s="114" t="s">
        <v>64</v>
      </c>
      <c r="H17" s="111"/>
    </row>
    <row r="18" spans="2:8" ht="30" customHeight="1" thickBot="1">
      <c r="B18" s="57" t="s">
        <v>155</v>
      </c>
      <c r="D18" s="76">
        <f>D17</f>
        <v>100</v>
      </c>
      <c r="F18" s="37" t="s">
        <v>65</v>
      </c>
      <c r="H18" s="111"/>
    </row>
    <row r="19" ht="6" customHeight="1" thickBot="1"/>
    <row r="20" spans="2:6" ht="24.75" customHeight="1" thickBot="1">
      <c r="B20" s="156" t="s">
        <v>17</v>
      </c>
      <c r="C20" s="157"/>
      <c r="D20" s="157"/>
      <c r="E20" s="157"/>
      <c r="F20" s="158"/>
    </row>
    <row r="21" ht="6" customHeight="1" thickBot="1">
      <c r="F21" s="58"/>
    </row>
    <row r="22" spans="1:9" ht="30" customHeight="1" thickBot="1">
      <c r="A22"/>
      <c r="B22" s="172" t="s">
        <v>156</v>
      </c>
      <c r="C22"/>
      <c r="D22" s="121">
        <f>D27*D28</f>
        <v>0.13214074488098124</v>
      </c>
      <c r="E22"/>
      <c r="F22" s="172" t="s">
        <v>125</v>
      </c>
      <c r="H22" s="111"/>
      <c r="I22" s="50"/>
    </row>
    <row r="23" spans="6:9" ht="12" customHeight="1" thickBot="1">
      <c r="F23" s="58"/>
      <c r="I23" s="50"/>
    </row>
    <row r="24" spans="2:9" ht="24.75" customHeight="1" thickBot="1">
      <c r="B24" s="159" t="s">
        <v>68</v>
      </c>
      <c r="C24" s="160"/>
      <c r="D24" s="160"/>
      <c r="E24" s="160"/>
      <c r="F24" s="161"/>
      <c r="I24" s="60"/>
    </row>
    <row r="25" spans="6:9" ht="6" customHeight="1" thickBot="1">
      <c r="F25" s="58"/>
      <c r="I25" s="60"/>
    </row>
    <row r="26" spans="2:9" ht="19.5" customHeight="1">
      <c r="B26" s="54" t="s">
        <v>16</v>
      </c>
      <c r="D26" s="125">
        <f>INDEX(DropDownMenus!B4:B5,DropDownMenus!B6)</f>
        <v>0.95</v>
      </c>
      <c r="F26" s="54" t="s">
        <v>58</v>
      </c>
      <c r="I26" s="50"/>
    </row>
    <row r="27" spans="2:9" ht="19.5" customHeight="1">
      <c r="B27" s="120" t="s">
        <v>66</v>
      </c>
      <c r="D27" s="126">
        <f>NORMSINV(1-((1-D26)/2))</f>
        <v>1.959963984540054</v>
      </c>
      <c r="F27" s="61" t="s">
        <v>71</v>
      </c>
      <c r="I27" s="50"/>
    </row>
    <row r="28" spans="2:9" ht="19.5" customHeight="1" thickBot="1">
      <c r="B28" s="57" t="s">
        <v>72</v>
      </c>
      <c r="D28" s="146">
        <f>((1-(D17/D15))*(0.25/(D17-1))+(1-D18/D16)*(0.25/(D18-1)))^0.5</f>
        <v>0.06741998624632421</v>
      </c>
      <c r="F28" s="145"/>
      <c r="H28" s="112"/>
      <c r="I28" s="50"/>
    </row>
    <row r="29" spans="2:5" ht="6" customHeight="1" thickBot="1">
      <c r="B29" s="50"/>
      <c r="C29" s="50"/>
      <c r="D29" s="50"/>
      <c r="E29" s="50"/>
    </row>
    <row r="30" spans="2:6" ht="6" customHeight="1">
      <c r="B30" s="62"/>
      <c r="C30" s="63"/>
      <c r="D30" s="63"/>
      <c r="E30" s="63"/>
      <c r="F30" s="64"/>
    </row>
    <row r="31" spans="2:6" ht="15" customHeight="1">
      <c r="B31" s="65" t="s">
        <v>18</v>
      </c>
      <c r="C31" s="66"/>
      <c r="D31" s="66"/>
      <c r="E31" s="66"/>
      <c r="F31" s="67"/>
    </row>
    <row r="32" spans="2:7" ht="6" customHeight="1">
      <c r="B32" s="68"/>
      <c r="C32" s="66"/>
      <c r="D32" s="66"/>
      <c r="E32" s="66"/>
      <c r="F32" s="67"/>
      <c r="G32" s="113"/>
    </row>
    <row r="33" spans="2:7" s="1" customFormat="1" ht="12.75" customHeight="1">
      <c r="B33" s="169" t="s">
        <v>212</v>
      </c>
      <c r="C33" s="14"/>
      <c r="D33" s="14"/>
      <c r="E33" s="14"/>
      <c r="F33" s="15"/>
      <c r="G33"/>
    </row>
    <row r="34" spans="2:7" s="1" customFormat="1" ht="6.75" customHeight="1" thickBot="1">
      <c r="B34" s="17"/>
      <c r="C34" s="18"/>
      <c r="D34" s="18"/>
      <c r="E34" s="18"/>
      <c r="F34" s="19"/>
      <c r="G34"/>
    </row>
    <row r="35" ht="15.75">
      <c r="D35" s="69"/>
    </row>
    <row r="36" spans="2:5" ht="15.75">
      <c r="B36" s="70"/>
      <c r="C36" s="70"/>
      <c r="D36" s="50"/>
      <c r="E36" s="50"/>
    </row>
    <row r="37" spans="2:5" ht="15.75">
      <c r="B37" s="50"/>
      <c r="C37" s="71"/>
      <c r="D37" s="50"/>
      <c r="E37" s="71"/>
    </row>
    <row r="38" spans="2:5" ht="15.75">
      <c r="B38" s="50"/>
      <c r="C38" s="71"/>
      <c r="D38" s="50"/>
      <c r="E38" s="50"/>
    </row>
    <row r="39" spans="2:5" ht="15.75">
      <c r="B39" s="50"/>
      <c r="C39" s="50"/>
      <c r="D39" s="50"/>
      <c r="E39" s="50"/>
    </row>
    <row r="40" spans="2:5" ht="15.75">
      <c r="B40" s="50"/>
      <c r="C40" s="72"/>
      <c r="D40" s="50"/>
      <c r="E40" s="50"/>
    </row>
    <row r="41" spans="2:5" ht="15.75">
      <c r="B41" s="50"/>
      <c r="C41" s="73"/>
      <c r="D41" s="50"/>
      <c r="E41" s="50"/>
    </row>
    <row r="42" spans="2:5" ht="15.75">
      <c r="B42" s="50"/>
      <c r="C42" s="74"/>
      <c r="D42" s="50"/>
      <c r="E42" s="74"/>
    </row>
    <row r="43" spans="2:5" ht="15.75">
      <c r="B43" s="50"/>
      <c r="C43" s="50"/>
      <c r="D43" s="50"/>
      <c r="E43" s="50"/>
    </row>
    <row r="44" spans="2:5" ht="15.75">
      <c r="B44" s="70"/>
      <c r="C44" s="75"/>
      <c r="D44" s="50"/>
      <c r="E44" s="50"/>
    </row>
    <row r="45" spans="2:5" ht="15.75">
      <c r="B45" s="50"/>
      <c r="D45" s="71"/>
      <c r="E45" s="50"/>
    </row>
    <row r="46" spans="2:5" ht="15.75">
      <c r="B46" s="50"/>
      <c r="D46" s="72"/>
      <c r="E46" s="50"/>
    </row>
    <row r="47" spans="2:5" ht="15.75">
      <c r="B47" s="50"/>
      <c r="D47" s="50"/>
      <c r="E47" s="50"/>
    </row>
    <row r="90" spans="2:4" ht="15.75">
      <c r="B90" s="22"/>
      <c r="D90" s="22"/>
    </row>
    <row r="91" spans="2:4" ht="15.75">
      <c r="B91" s="22"/>
      <c r="D91" s="22"/>
    </row>
  </sheetData>
  <sheetProtection sheet="1" objects="1" scenarios="1"/>
  <mergeCells count="1">
    <mergeCell ref="B4:F4"/>
  </mergeCells>
  <dataValidations count="2">
    <dataValidation type="decimal" operator="greaterThan" showInputMessage="1" showErrorMessage="1" errorTitle="Data entry error" error="You must enter a number of inspections that is greater than 1. " sqref="D17:D18">
      <formula1>1</formula1>
    </dataValidation>
    <dataValidation type="decimal" operator="greaterThan" showInputMessage="1" showErrorMessage="1" errorTitle="Data entry error" error="You must enter the number of facilities.  The number must be greater than 0. " sqref="D15:D16">
      <formula1>0</formula1>
    </dataValidation>
  </dataValidations>
  <hyperlinks>
    <hyperlink ref="B2" location="Instruction" tooltip="Click to go back to the Instructions page" display="Go Back to Instructions / Main Menu"/>
    <hyperlink ref="F2" location="Definitions1" tooltip="Click to go to definitions of Key Terms" display="To Definitions of Key Terms"/>
  </hyperlinks>
  <printOptions horizontalCentered="1" verticalCentered="1"/>
  <pageMargins left="0.75" right="0.75" top="1" bottom="1" header="0.5" footer="0.5"/>
  <pageSetup fitToHeight="1" fitToWidth="1" orientation="portrait" scale="82" r:id="rId3"/>
  <ignoredErrors>
    <ignoredError sqref="D18 D16" unlockedFormula="1"/>
  </ignoredErrors>
  <legacyDrawing r:id="rId2"/>
</worksheet>
</file>

<file path=xl/worksheets/sheet7.xml><?xml version="1.0" encoding="utf-8"?>
<worksheet xmlns="http://schemas.openxmlformats.org/spreadsheetml/2006/main" xmlns:r="http://schemas.openxmlformats.org/officeDocument/2006/relationships">
  <sheetPr codeName="Sheet7">
    <tabColor indexed="22"/>
  </sheetPr>
  <dimension ref="A1:C8"/>
  <sheetViews>
    <sheetView showGridLines="0" showRowColHeaders="0" workbookViewId="0" topLeftCell="A1">
      <selection activeCell="A1" sqref="A1"/>
    </sheetView>
  </sheetViews>
  <sheetFormatPr defaultColWidth="9.00390625" defaultRowHeight="12.75"/>
  <cols>
    <col min="2" max="2" width="32.75390625" style="0" bestFit="1" customWidth="1"/>
  </cols>
  <sheetData>
    <row r="1" spans="1:3" ht="15.75">
      <c r="A1" s="1"/>
      <c r="B1" s="1"/>
      <c r="C1" s="1"/>
    </row>
    <row r="2" spans="1:3" ht="15.75">
      <c r="A2" s="1"/>
      <c r="B2" s="43" t="s">
        <v>20</v>
      </c>
      <c r="C2" s="1"/>
    </row>
    <row r="3" spans="1:3" ht="15.75">
      <c r="A3" s="1"/>
      <c r="B3" s="40" t="s">
        <v>19</v>
      </c>
      <c r="C3" s="1"/>
    </row>
    <row r="4" spans="1:3" ht="15.75">
      <c r="A4" s="1"/>
      <c r="B4" s="41">
        <v>0.9</v>
      </c>
      <c r="C4" s="1"/>
    </row>
    <row r="5" spans="1:3" ht="15.75">
      <c r="A5" s="1"/>
      <c r="B5" s="41">
        <v>0.95</v>
      </c>
      <c r="C5" s="1"/>
    </row>
    <row r="6" spans="1:3" ht="15.75">
      <c r="A6" s="1"/>
      <c r="B6" s="42">
        <v>2</v>
      </c>
      <c r="C6" s="1"/>
    </row>
    <row r="7" spans="1:3" ht="15.75">
      <c r="A7" s="1"/>
      <c r="B7" s="1"/>
      <c r="C7" s="1"/>
    </row>
    <row r="8" spans="1:3" ht="15.75">
      <c r="A8" s="1"/>
      <c r="B8" s="1" t="s">
        <v>21</v>
      </c>
      <c r="C8" s="1"/>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 Crow</Manager>
  <Company>The Cadmus Group, Inc. for USEPA OPEI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 Sample Planner 2006</dc:title>
  <dc:subject>Environmental Results Program (ERP) Statistics</dc:subject>
  <dc:creator>Richard Krop</dc:creator>
  <cp:keywords>"Environmental Results Program", ERP, statistics</cp:keywords>
  <dc:description>Tool designed and implemented by Michael Crow, Richard Krop and Joseph Milbury of The Cadmus Group, Inc., for USEPA's National Center for Environmental Innovation.  Expert statistical design and review support received from Dr. A. Richard Bolstein (independent contractor) and Mr. Michael Battaglia (Abt Associates).</dc:description>
  <cp:lastModifiedBy>Joseph Milbury</cp:lastModifiedBy>
  <cp:lastPrinted>2006-06-20T15:47:33Z</cp:lastPrinted>
  <dcterms:created xsi:type="dcterms:W3CDTF">2004-07-22T22:59:07Z</dcterms:created>
  <dcterms:modified xsi:type="dcterms:W3CDTF">2006-12-18T19:18:47Z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