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6384" windowHeight="8192" tabRatio="632" activeTab="0"/>
  </bookViews>
  <sheets>
    <sheet name="README" sheetId="1" r:id="rId1"/>
    <sheet name="Year Overview" sheetId="2" r:id="rId2"/>
    <sheet name="January" sheetId="3" r:id="rId3"/>
    <sheet name="February" sheetId="4" r:id="rId4"/>
    <sheet name="March" sheetId="5" r:id="rId5"/>
    <sheet name="April" sheetId="6" r:id="rId6"/>
    <sheet name="May" sheetId="7" r:id="rId7"/>
    <sheet name="June" sheetId="8" r:id="rId8"/>
    <sheet name="July" sheetId="9" r:id="rId9"/>
    <sheet name="August" sheetId="10" r:id="rId10"/>
    <sheet name="September" sheetId="11" r:id="rId11"/>
    <sheet name="October" sheetId="12" r:id="rId12"/>
    <sheet name="November" sheetId="13" r:id="rId13"/>
    <sheet name="December" sheetId="14" r:id="rId14"/>
    <sheet name="Expenses" sheetId="15" r:id="rId15"/>
    <sheet name="Financial Progress" sheetId="16" r:id="rId16"/>
    <sheet name="BS1" sheetId="17" r:id="rId17"/>
    <sheet name="BS2" sheetId="18" r:id="rId18"/>
    <sheet name="BS3" sheetId="19" r:id="rId19"/>
    <sheet name="BS4" sheetId="20" r:id="rId20"/>
    <sheet name="BS5" sheetId="21" r:id="rId21"/>
    <sheet name="BS6" sheetId="22" r:id="rId22"/>
    <sheet name="BS7" sheetId="23" r:id="rId23"/>
  </sheets>
  <definedNames>
    <definedName name="Jan_Planned_Income">'January'!$B$2:$B$4</definedName>
    <definedName name="Jan_Actual_Income">'January'!$C$2:$C$4</definedName>
    <definedName name="Jan_Cash">'January'!$B$8:$B$13</definedName>
    <definedName name="Jan_Planned_Expenses">'January'!$G$2:$G$24</definedName>
    <definedName name="Jan_Actual_Expenses">'January'!$H$2:$H$24</definedName>
    <definedName name="Feb_Planned_Income">'February'!$B$2:$B$4</definedName>
    <definedName name="Feb_Actual_Income">'February'!$C$2:$C$4</definedName>
    <definedName name="Feb_Planned_Expenses">'February'!$G$2:$G$24</definedName>
    <definedName name="Feb_Actual_Expenses">'February'!$H$2:$H$24</definedName>
    <definedName name="Feb_Cash">'February'!$B$8:$B$13</definedName>
    <definedName name="Monthly_Expenses">'Expenses'!$B$2:$B$24</definedName>
    <definedName name="Mar_Planned_Income">'March'!$B$2:$B$4</definedName>
    <definedName name="Mar_Actual_Income">'March'!$C$2:$C$4</definedName>
    <definedName name="Mar_Cash">'March'!$B$8:$B$13</definedName>
    <definedName name="Mar_Planned_Expenses">'March'!$G$2:$G$24</definedName>
    <definedName name="Mar_Actual_Expenses">'March'!$H$2:$H$24</definedName>
    <definedName name="Apr_Planned_Income">'April'!$B$2:$B$4</definedName>
    <definedName name="Apr_Actual_Income">'April'!$C$2:$C$4</definedName>
    <definedName name="Apr_Planned_Expenses">'April'!$G$2:$G$24</definedName>
    <definedName name="Apr_Actual_Expenses">'April'!$H$2:$H$24</definedName>
    <definedName name="Apr_Cash">'April'!$B$8:$B$13</definedName>
    <definedName name="May_Planned_Income">'May'!$B$2:$B$4</definedName>
    <definedName name="May_Actual_Income">'May'!$C$2:$C$4</definedName>
    <definedName name="May_Planned_Expenses">'May'!$G$2:$G$24</definedName>
    <definedName name="May_Actual_Expenses">'May'!$H$2:$H$24</definedName>
    <definedName name="May_Cash">'May'!$B$8:$B$13</definedName>
    <definedName name="Jun_Planned_Income">'June'!$B$2:$B$4</definedName>
    <definedName name="Jun_Actual_Income">'June'!$C$2:$C$4</definedName>
    <definedName name="Jun_Cash">'June'!$B$8:$B$13</definedName>
    <definedName name="Jun_Planned_Expenses">'June'!$G$2:$G$24</definedName>
    <definedName name="Jun_Actual_Expenses">'June'!$H$2:$H$24</definedName>
    <definedName name="Jul_Planned_Income">'July'!$B$2:$B$4</definedName>
    <definedName name="Jul_Actual_Income">'July'!$C$2:$C$4</definedName>
    <definedName name="Jul_Planned_Expenses">'July'!$G$2:$G$24</definedName>
    <definedName name="Jul_Actual_Expenese">'July'!$H$2:$H$24</definedName>
    <definedName name="Jul_Cash">'July'!$B$8:$B$13</definedName>
    <definedName name="Jul_Actual_Expenses">'July'!$H$2:$H$24</definedName>
    <definedName name="Aug_Planned_Income">'August'!$B$2:$B$4</definedName>
    <definedName name="Aug_Actual_Income">'August'!$C$2:$C$4</definedName>
    <definedName name="Aug_Cash">'August'!$B$8:$B$13</definedName>
    <definedName name="Aug_Planned_Expenses">'August'!$G$2:$G$24</definedName>
    <definedName name="Aug_Actual_Expenses">'August'!$H$2:$H$24</definedName>
    <definedName name="Sep_Planned_Income">'September'!$B$2:$B$4</definedName>
    <definedName name="Sep_Actual_Income">'September'!$C$2:$C$4</definedName>
    <definedName name="Sep_Cash">'September'!$B$8:$B$13</definedName>
    <definedName name="Sep_Planned_Expenses">'September'!$G$2:$G$24</definedName>
    <definedName name="Sep_Actual_Expenses">'September'!$H$2:$H$24</definedName>
    <definedName name="Oct_Planned_Income">'October'!$B$2:$B$4</definedName>
    <definedName name="Oct_Actual_Income">'October'!$C$2:$C$4</definedName>
    <definedName name="Oct_Cash">'October'!$B$8:$B$13</definedName>
    <definedName name="Oct_Planned_Expenses">'October'!$G$2:$G$24</definedName>
    <definedName name="Oct_Actual_Expenses">'October'!$H$2:$H$24</definedName>
    <definedName name="Nov_Planned_Income">'November'!$B$2:$B$4</definedName>
    <definedName name="Nov_Actual_Income">'November'!$C$2:$C$4</definedName>
    <definedName name="Nov_Cash">'November'!$B$8:$B$13</definedName>
    <definedName name="Nov_Planned_Expenses">'November'!$G$2:$G$24</definedName>
    <definedName name="Nov_Actual_Expenses">'November'!$H$2:$H$24</definedName>
    <definedName name="Dec_Planned_Income">'December'!$B$2:$B$4</definedName>
    <definedName name="Dec_Actual_Income">'December'!$C$2:$C$4</definedName>
    <definedName name="Dec_Cash">'December'!$B$8:$B$13</definedName>
    <definedName name="Dec_Planned_Expenses">'December'!$G$2:$G$24</definedName>
    <definedName name="Dec_Actual_Expenses">'December'!$H$2:$H$24</definedName>
  </definedNames>
  <calcPr fullCalcOnLoad="1"/>
</workbook>
</file>

<file path=xl/sharedStrings.xml><?xml version="1.0" encoding="utf-8"?>
<sst xmlns="http://schemas.openxmlformats.org/spreadsheetml/2006/main" count="802" uniqueCount="108">
  <si>
    <t>Planned income</t>
  </si>
  <si>
    <t>Planned exp.</t>
  </si>
  <si>
    <t>Planned diff</t>
  </si>
  <si>
    <t>Actual income</t>
  </si>
  <si>
    <t>Actual exp</t>
  </si>
  <si>
    <t>Actual Diff</t>
  </si>
  <si>
    <t>January</t>
  </si>
  <si>
    <t>Februrary</t>
  </si>
  <si>
    <t>March</t>
  </si>
  <si>
    <t>April</t>
  </si>
  <si>
    <t>May</t>
  </si>
  <si>
    <t>June</t>
  </si>
  <si>
    <t>July</t>
  </si>
  <si>
    <t>August</t>
  </si>
  <si>
    <t>September</t>
  </si>
  <si>
    <t>October</t>
  </si>
  <si>
    <t>November</t>
  </si>
  <si>
    <t>December</t>
  </si>
  <si>
    <t>Total</t>
  </si>
  <si>
    <t>Income</t>
  </si>
  <si>
    <t>Planned</t>
  </si>
  <si>
    <t>Actual</t>
  </si>
  <si>
    <t>Diff</t>
  </si>
  <si>
    <t>Expenses</t>
  </si>
  <si>
    <t>Salary #1</t>
  </si>
  <si>
    <t>Bill Electric</t>
  </si>
  <si>
    <t>Salary #2</t>
  </si>
  <si>
    <t>Bill Gas</t>
  </si>
  <si>
    <t>Other Income</t>
  </si>
  <si>
    <t>Bill Internet</t>
  </si>
  <si>
    <t>Bill Life Insurance</t>
  </si>
  <si>
    <t>Bill Phone</t>
  </si>
  <si>
    <t>Category</t>
  </si>
  <si>
    <t>Amount</t>
  </si>
  <si>
    <t>Bill Water</t>
  </si>
  <si>
    <t>Clothes</t>
  </si>
  <si>
    <t>Car fees</t>
  </si>
  <si>
    <t>Gas</t>
  </si>
  <si>
    <t>Car Gasoline (Cash)</t>
  </si>
  <si>
    <t>Groceries</t>
  </si>
  <si>
    <t>Car insurance</t>
  </si>
  <si>
    <t>Household</t>
  </si>
  <si>
    <t>Car repairs</t>
  </si>
  <si>
    <t>Misc</t>
  </si>
  <si>
    <t>Clothes (Cash)</t>
  </si>
  <si>
    <t>Spending</t>
  </si>
  <si>
    <t>Debt Credit Card #1</t>
  </si>
  <si>
    <t>Total Cash</t>
  </si>
  <si>
    <t>Debt Credit Card #2</t>
  </si>
  <si>
    <t>Debt Student loan</t>
  </si>
  <si>
    <t>Totals</t>
  </si>
  <si>
    <t>Groceries (Cash)</t>
  </si>
  <si>
    <t>Household (Cash)</t>
  </si>
  <si>
    <t>House Mortgage</t>
  </si>
  <si>
    <t>Inc - Exp</t>
  </si>
  <si>
    <t>Medical Doctor bills</t>
  </si>
  <si>
    <t>Savings</t>
  </si>
  <si>
    <t>Misc (Cash)</t>
  </si>
  <si>
    <t>Credit card #1</t>
  </si>
  <si>
    <t>Necessities</t>
  </si>
  <si>
    <t>Credit card #2</t>
  </si>
  <si>
    <t>Pets</t>
  </si>
  <si>
    <t>Student loan</t>
  </si>
  <si>
    <t>Spending (Cash)</t>
  </si>
  <si>
    <t>What’s left</t>
  </si>
  <si>
    <t>Tithe</t>
  </si>
  <si>
    <t>Months of expenses</t>
  </si>
  <si>
    <t>Date</t>
  </si>
  <si>
    <t>Debt</t>
  </si>
  <si>
    <t>Mortgage</t>
  </si>
  <si>
    <t>Assets</t>
  </si>
  <si>
    <t>Improvement</t>
  </si>
  <si>
    <t>Mortgage paid down</t>
  </si>
  <si>
    <t>Other debt paid down</t>
  </si>
  <si>
    <t>Total debt paid down</t>
  </si>
  <si>
    <t>Assets increased</t>
  </si>
  <si>
    <t xml:space="preserve">Total Financial Improvement: </t>
  </si>
  <si>
    <t>Step</t>
  </si>
  <si>
    <t>Goal</t>
  </si>
  <si>
    <t>Goal Date</t>
  </si>
  <si>
    <t>Progress</t>
  </si>
  <si>
    <t>Complete</t>
  </si>
  <si>
    <t>BS #1</t>
  </si>
  <si>
    <t>BS #2</t>
  </si>
  <si>
    <t>BS #3</t>
  </si>
  <si>
    <t>BS #4</t>
  </si>
  <si>
    <t>BS #5</t>
  </si>
  <si>
    <t>---</t>
  </si>
  <si>
    <t>----</t>
  </si>
  <si>
    <t>BS #6</t>
  </si>
  <si>
    <t>BS #7</t>
  </si>
  <si>
    <t>Balance</t>
  </si>
  <si>
    <t>Comments</t>
  </si>
  <si>
    <t>Current balance:</t>
  </si>
  <si>
    <t>Start</t>
  </si>
  <si>
    <t>Finished</t>
  </si>
  <si>
    <t>Credit Card #1</t>
  </si>
  <si>
    <t>CC #2</t>
  </si>
  <si>
    <t>CC #3</t>
  </si>
  <si>
    <t>Current:</t>
  </si>
  <si>
    <t xml:space="preserve">Current: </t>
  </si>
  <si>
    <t>Sept 1, 2005</t>
  </si>
  <si>
    <t>this month</t>
  </si>
  <si>
    <t>Roth</t>
  </si>
  <si>
    <t>401k</t>
  </si>
  <si>
    <t>Remaining balance</t>
  </si>
  <si>
    <t>Build Wealth</t>
  </si>
  <si>
    <t>Give it away</t>
  </si>
</sst>
</file>

<file path=xl/styles.xml><?xml version="1.0" encoding="utf-8"?>
<styleSheet xmlns="http://schemas.openxmlformats.org/spreadsheetml/2006/main">
  <numFmts count="7">
    <numFmt numFmtId="164" formatCode="GENERAL"/>
    <numFmt numFmtId="165" formatCode="[$$-409]#,##0.00"/>
    <numFmt numFmtId="166" formatCode="[$$-409]#,##0.00;[RED]\-[$$-409]#,##0.00"/>
    <numFmt numFmtId="167" formatCode="MMM\ D&quot;, &quot;YYYY"/>
    <numFmt numFmtId="168" formatCode="@"/>
    <numFmt numFmtId="169" formatCode="[$$-409]#,##0"/>
    <numFmt numFmtId="170" formatCode="[$$-409]#,##0.00;[RED][$$-409]#,##0.00"/>
  </numFmts>
  <fonts count="16">
    <font>
      <sz val="11"/>
      <color indexed="8"/>
      <name val="Helvetica Neue"/>
      <family val="0"/>
    </font>
    <font>
      <sz val="10"/>
      <name val="Arial"/>
      <family val="0"/>
    </font>
    <font>
      <b/>
      <sz val="11"/>
      <color indexed="8"/>
      <name val="Helvetica Neue"/>
      <family val="0"/>
    </font>
    <font>
      <sz val="11"/>
      <color indexed="62"/>
      <name val="Helvetica Neue"/>
      <family val="0"/>
    </font>
    <font>
      <b/>
      <sz val="11"/>
      <color indexed="9"/>
      <name val="Helvetica Neue"/>
      <family val="0"/>
    </font>
    <font>
      <b/>
      <sz val="11"/>
      <color indexed="62"/>
      <name val="Helvetica Neue"/>
      <family val="0"/>
    </font>
    <font>
      <b/>
      <sz val="18"/>
      <color indexed="8"/>
      <name val="Helvetica Neue"/>
      <family val="0"/>
    </font>
    <font>
      <b/>
      <sz val="11"/>
      <color indexed="63"/>
      <name val="Helvetica Neue"/>
      <family val="0"/>
    </font>
    <font>
      <b/>
      <sz val="11"/>
      <color indexed="59"/>
      <name val="Helvetica Neue"/>
      <family val="0"/>
    </font>
    <font>
      <sz val="11"/>
      <color indexed="63"/>
      <name val="Helvetica Neue"/>
      <family val="0"/>
    </font>
    <font>
      <b/>
      <sz val="13"/>
      <color indexed="63"/>
      <name val="Helvetica Neue"/>
      <family val="0"/>
    </font>
    <font>
      <sz val="10"/>
      <color indexed="8"/>
      <name val="Helvetica Neue"/>
      <family val="0"/>
    </font>
    <font>
      <b/>
      <sz val="10"/>
      <color indexed="8"/>
      <name val="Helvetica Neue"/>
      <family val="0"/>
    </font>
    <font>
      <sz val="10"/>
      <color indexed="8"/>
      <name val="Arial"/>
      <family val="2"/>
    </font>
    <font>
      <b/>
      <sz val="10"/>
      <color indexed="9"/>
      <name val="Helvetica Neue"/>
      <family val="0"/>
    </font>
    <font>
      <b/>
      <sz val="10"/>
      <color indexed="8"/>
      <name val="Arial"/>
      <family val="2"/>
    </font>
  </fonts>
  <fills count="14">
    <fill>
      <patternFill/>
    </fill>
    <fill>
      <patternFill patternType="gray125"/>
    </fill>
    <fill>
      <patternFill patternType="solid">
        <fgColor indexed="23"/>
        <bgColor indexed="64"/>
      </patternFill>
    </fill>
    <fill>
      <patternFill patternType="solid">
        <fgColor indexed="31"/>
        <bgColor indexed="64"/>
      </patternFill>
    </fill>
    <fill>
      <patternFill patternType="solid">
        <fgColor indexed="57"/>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44"/>
        <bgColor indexed="64"/>
      </patternFill>
    </fill>
    <fill>
      <patternFill patternType="solid">
        <fgColor indexed="13"/>
        <bgColor indexed="64"/>
      </patternFill>
    </fill>
  </fills>
  <borders count="60">
    <border>
      <left/>
      <right/>
      <top/>
      <bottom/>
      <diagonal/>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color indexed="63"/>
      </top>
      <bottom>
        <color indexed="63"/>
      </bottom>
    </border>
    <border>
      <left>
        <color indexed="63"/>
      </left>
      <right style="thin">
        <color indexed="9"/>
      </right>
      <top>
        <color indexed="63"/>
      </top>
      <bottom style="thick">
        <color indexed="9"/>
      </bottom>
    </border>
    <border>
      <left style="thin">
        <color indexed="9"/>
      </left>
      <right style="thin">
        <color indexed="9"/>
      </right>
      <top style="thin">
        <color indexed="9"/>
      </top>
      <bottom style="thick">
        <color indexed="9"/>
      </bottom>
    </border>
    <border>
      <left style="thin">
        <color indexed="9"/>
      </left>
      <right>
        <color indexed="63"/>
      </right>
      <top style="thin">
        <color indexed="9"/>
      </top>
      <bottom style="thick">
        <color indexed="9"/>
      </bottom>
    </border>
    <border>
      <left>
        <color indexed="63"/>
      </left>
      <right>
        <color indexed="63"/>
      </right>
      <top style="thick">
        <color indexed="9"/>
      </top>
      <bottom>
        <color indexed="63"/>
      </bottom>
    </border>
    <border>
      <left style="thin">
        <color indexed="43"/>
      </left>
      <right>
        <color indexed="63"/>
      </right>
      <top style="thin">
        <color indexed="43"/>
      </top>
      <bottom>
        <color indexed="63"/>
      </bottom>
    </border>
    <border>
      <left>
        <color indexed="63"/>
      </left>
      <right>
        <color indexed="63"/>
      </right>
      <top style="thin">
        <color indexed="43"/>
      </top>
      <bottom>
        <color indexed="63"/>
      </bottom>
    </border>
    <border>
      <left>
        <color indexed="63"/>
      </left>
      <right style="thin">
        <color indexed="43"/>
      </right>
      <top style="thin">
        <color indexed="43"/>
      </top>
      <bottom>
        <color indexed="63"/>
      </bottom>
    </border>
    <border>
      <left>
        <color indexed="63"/>
      </left>
      <right>
        <color indexed="63"/>
      </right>
      <top>
        <color indexed="63"/>
      </top>
      <bottom style="thin">
        <color indexed="63"/>
      </bottom>
    </border>
    <border>
      <left style="thin">
        <color indexed="43"/>
      </left>
      <right>
        <color indexed="63"/>
      </right>
      <top>
        <color indexed="63"/>
      </top>
      <bottom>
        <color indexed="63"/>
      </bottom>
    </border>
    <border>
      <left>
        <color indexed="63"/>
      </left>
      <right style="thin">
        <color indexed="43"/>
      </right>
      <top>
        <color indexed="63"/>
      </top>
      <bottom style="thin">
        <color indexed="43"/>
      </bottom>
    </border>
    <border>
      <left style="thin">
        <color indexed="43"/>
      </left>
      <right style="thin">
        <color indexed="43"/>
      </right>
      <top>
        <color indexed="63"/>
      </top>
      <bottom style="thin">
        <color indexed="43"/>
      </bottom>
    </border>
    <border>
      <left>
        <color indexed="63"/>
      </left>
      <right style="thin">
        <color indexed="63"/>
      </right>
      <top style="thin">
        <color indexed="63"/>
      </top>
      <bottom>
        <color indexed="63"/>
      </bottom>
    </border>
    <border>
      <left style="thin">
        <color indexed="63"/>
      </left>
      <right style="thin">
        <color indexed="47"/>
      </right>
      <top style="thin">
        <color indexed="63"/>
      </top>
      <bottom style="thin">
        <color indexed="47"/>
      </bottom>
    </border>
    <border>
      <left style="thin">
        <color indexed="47"/>
      </left>
      <right style="thin">
        <color indexed="47"/>
      </right>
      <top style="thin">
        <color indexed="63"/>
      </top>
      <bottom style="thin">
        <color indexed="47"/>
      </bottom>
    </border>
    <border>
      <left style="thin">
        <color indexed="47"/>
      </left>
      <right>
        <color indexed="63"/>
      </right>
      <top style="thin">
        <color indexed="63"/>
      </top>
      <bottom style="thin">
        <color indexed="47"/>
      </bottom>
    </border>
    <border>
      <left>
        <color indexed="63"/>
      </left>
      <right style="thin">
        <color indexed="43"/>
      </right>
      <top style="thin">
        <color indexed="43"/>
      </top>
      <bottom style="thin">
        <color indexed="43"/>
      </bottom>
    </border>
    <border>
      <left style="thin">
        <color indexed="43"/>
      </left>
      <right style="thin">
        <color indexed="43"/>
      </right>
      <top style="thin">
        <color indexed="43"/>
      </top>
      <bottom style="thin">
        <color indexed="43"/>
      </bottom>
    </border>
    <border>
      <left>
        <color indexed="63"/>
      </left>
      <right style="thin">
        <color indexed="63"/>
      </right>
      <top>
        <color indexed="63"/>
      </top>
      <bottom>
        <color indexed="63"/>
      </bottom>
    </border>
    <border>
      <left style="thin">
        <color indexed="63"/>
      </left>
      <right style="thin">
        <color indexed="47"/>
      </right>
      <top style="thin">
        <color indexed="47"/>
      </top>
      <bottom style="thin">
        <color indexed="47"/>
      </bottom>
    </border>
    <border>
      <left style="thin">
        <color indexed="47"/>
      </left>
      <right style="thin">
        <color indexed="47"/>
      </right>
      <top style="thin">
        <color indexed="47"/>
      </top>
      <bottom style="thin">
        <color indexed="47"/>
      </bottom>
    </border>
    <border>
      <left style="thin">
        <color indexed="47"/>
      </left>
      <right>
        <color indexed="63"/>
      </right>
      <top style="thin">
        <color indexed="47"/>
      </top>
      <bottom style="thin">
        <color indexed="47"/>
      </bottom>
    </border>
    <border>
      <left style="thin">
        <color indexed="43"/>
      </left>
      <right style="thin">
        <color indexed="43"/>
      </right>
      <top style="thick">
        <color indexed="57"/>
      </top>
      <bottom style="thin">
        <color indexed="43"/>
      </bottom>
    </border>
    <border>
      <left>
        <color indexed="63"/>
      </left>
      <right>
        <color indexed="63"/>
      </right>
      <top>
        <color indexed="63"/>
      </top>
      <bottom style="thin">
        <color indexed="54"/>
      </bottom>
    </border>
    <border>
      <left style="thin">
        <color indexed="54"/>
      </left>
      <right style="thin">
        <color indexed="54"/>
      </right>
      <top style="thin">
        <color indexed="54"/>
      </top>
      <bottom style="thin">
        <color indexed="54"/>
      </bottom>
    </border>
    <border>
      <left style="thin">
        <color indexed="54"/>
      </left>
      <right>
        <color indexed="63"/>
      </right>
      <top style="thin">
        <color indexed="54"/>
      </top>
      <bottom style="thin">
        <color indexed="24"/>
      </bottom>
    </border>
    <border>
      <left style="thin">
        <color indexed="54"/>
      </left>
      <right>
        <color indexed="63"/>
      </right>
      <top style="thin">
        <color indexed="24"/>
      </top>
      <bottom style="thin">
        <color indexed="24"/>
      </bottom>
    </border>
    <border>
      <left style="thin">
        <color indexed="54"/>
      </left>
      <right>
        <color indexed="63"/>
      </right>
      <top style="thin">
        <color indexed="24"/>
      </top>
      <bottom style="thick">
        <color indexed="55"/>
      </bottom>
    </border>
    <border>
      <left>
        <color indexed="63"/>
      </left>
      <right>
        <color indexed="63"/>
      </right>
      <top style="thin">
        <color indexed="54"/>
      </top>
      <bottom>
        <color indexed="63"/>
      </bottom>
    </border>
    <border>
      <left>
        <color indexed="63"/>
      </left>
      <right>
        <color indexed="63"/>
      </right>
      <top style="thick">
        <color indexed="55"/>
      </top>
      <bottom>
        <color indexed="63"/>
      </bottom>
    </border>
    <border>
      <left style="thin">
        <color indexed="56"/>
      </left>
      <right style="thin">
        <color indexed="56"/>
      </right>
      <top style="thin">
        <color indexed="56"/>
      </top>
      <bottom style="thin">
        <color indexed="56"/>
      </bottom>
    </border>
    <border>
      <left style="thin">
        <color indexed="56"/>
      </left>
      <right style="thin">
        <color indexed="24"/>
      </right>
      <top style="thin">
        <color indexed="56"/>
      </top>
      <bottom style="thin">
        <color indexed="24"/>
      </bottom>
    </border>
    <border>
      <left style="thin">
        <color indexed="24"/>
      </left>
      <right style="thin">
        <color indexed="24"/>
      </right>
      <top style="thin">
        <color indexed="56"/>
      </top>
      <bottom style="thin">
        <color indexed="24"/>
      </bottom>
    </border>
    <border>
      <left style="thin">
        <color indexed="24"/>
      </left>
      <right style="thin">
        <color indexed="56"/>
      </right>
      <top style="thin">
        <color indexed="56"/>
      </top>
      <bottom style="thin">
        <color indexed="24"/>
      </bottom>
    </border>
    <border>
      <left style="thin">
        <color indexed="56"/>
      </left>
      <right style="thin">
        <color indexed="24"/>
      </right>
      <top style="thin">
        <color indexed="24"/>
      </top>
      <bottom style="thin">
        <color indexed="24"/>
      </bottom>
    </border>
    <border>
      <left style="thin">
        <color indexed="24"/>
      </left>
      <right style="thin">
        <color indexed="24"/>
      </right>
      <top style="thin">
        <color indexed="24"/>
      </top>
      <bottom style="thin">
        <color indexed="24"/>
      </bottom>
    </border>
    <border>
      <left style="thin">
        <color indexed="24"/>
      </left>
      <right style="thin">
        <color indexed="56"/>
      </right>
      <top style="thin">
        <color indexed="24"/>
      </top>
      <bottom style="thin">
        <color indexed="24"/>
      </bottom>
    </border>
    <border>
      <left style="thin">
        <color indexed="56"/>
      </left>
      <right style="thin">
        <color indexed="56"/>
      </right>
      <top style="thin">
        <color indexed="56"/>
      </top>
      <bottom style="thick">
        <color indexed="56"/>
      </bottom>
    </border>
    <border>
      <left style="thin">
        <color indexed="56"/>
      </left>
      <right style="thin">
        <color indexed="24"/>
      </right>
      <top style="thin">
        <color indexed="24"/>
      </top>
      <bottom style="thick">
        <color indexed="56"/>
      </bottom>
    </border>
    <border>
      <left style="thin">
        <color indexed="24"/>
      </left>
      <right style="thin">
        <color indexed="24"/>
      </right>
      <top style="thin">
        <color indexed="24"/>
      </top>
      <bottom style="thick">
        <color indexed="56"/>
      </bottom>
    </border>
    <border>
      <left style="thin">
        <color indexed="24"/>
      </left>
      <right style="thin">
        <color indexed="56"/>
      </right>
      <top style="thin">
        <color indexed="24"/>
      </top>
      <bottom style="thick">
        <color indexed="56"/>
      </bottom>
    </border>
    <border>
      <left style="thin">
        <color indexed="56"/>
      </left>
      <right>
        <color indexed="63"/>
      </right>
      <top style="thick">
        <color indexed="56"/>
      </top>
      <bottom style="thin">
        <color indexed="56"/>
      </bottom>
    </border>
    <border>
      <left>
        <color indexed="63"/>
      </left>
      <right>
        <color indexed="63"/>
      </right>
      <top style="thick">
        <color indexed="56"/>
      </top>
      <bottom style="thin">
        <color indexed="56"/>
      </bottom>
    </border>
    <border>
      <left>
        <color indexed="63"/>
      </left>
      <right style="thin">
        <color indexed="56"/>
      </right>
      <top style="thick">
        <color indexed="56"/>
      </top>
      <bottom style="thin">
        <color indexed="56"/>
      </bottom>
    </border>
    <border>
      <left>
        <color indexed="63"/>
      </left>
      <right style="thin">
        <color indexed="63"/>
      </right>
      <top>
        <color indexed="63"/>
      </top>
      <bottom style="thick">
        <color indexed="63"/>
      </bottom>
    </border>
    <border>
      <left style="thin">
        <color indexed="63"/>
      </left>
      <right style="thin">
        <color indexed="47"/>
      </right>
      <top style="thin">
        <color indexed="47"/>
      </top>
      <bottom style="thick">
        <color indexed="63"/>
      </bottom>
    </border>
    <border>
      <left style="thin">
        <color indexed="47"/>
      </left>
      <right style="thin">
        <color indexed="47"/>
      </right>
      <top style="thin">
        <color indexed="47"/>
      </top>
      <bottom style="thick">
        <color indexed="63"/>
      </bottom>
    </border>
    <border>
      <left style="thin">
        <color indexed="47"/>
      </left>
      <right>
        <color indexed="63"/>
      </right>
      <top style="thin">
        <color indexed="47"/>
      </top>
      <bottom style="thick">
        <color indexed="63"/>
      </bottom>
    </border>
    <border>
      <left>
        <color indexed="63"/>
      </left>
      <right>
        <color indexed="63"/>
      </right>
      <top style="thick">
        <color indexed="63"/>
      </top>
      <bottom>
        <color indexed="63"/>
      </bottom>
    </border>
    <border>
      <left style="thin">
        <color indexed="63"/>
      </left>
      <right>
        <color indexed="63"/>
      </right>
      <top style="thin">
        <color indexed="63"/>
      </top>
      <bottom style="thin">
        <color indexed="47"/>
      </bottom>
    </border>
    <border>
      <left style="thin">
        <color indexed="63"/>
      </left>
      <right>
        <color indexed="63"/>
      </right>
      <top style="thin">
        <color indexed="47"/>
      </top>
      <bottom style="thin">
        <color indexed="47"/>
      </bottom>
    </border>
    <border>
      <left style="thin">
        <color indexed="42"/>
      </left>
      <right style="thin">
        <color indexed="42"/>
      </right>
      <top style="thin">
        <color indexed="42"/>
      </top>
      <bottom style="thin">
        <color indexed="42"/>
      </bottom>
    </border>
    <border>
      <left style="thin">
        <color indexed="63"/>
      </left>
      <right>
        <color indexed="63"/>
      </right>
      <top style="thin">
        <color indexed="47"/>
      </top>
      <bottom style="thick">
        <color indexed="63"/>
      </bottom>
    </border>
    <border>
      <left style="thin">
        <color indexed="42"/>
      </left>
      <right style="thin">
        <color indexed="42"/>
      </right>
      <top style="thin">
        <color indexed="42"/>
      </top>
      <bottom style="thick">
        <color indexed="42"/>
      </bottom>
    </border>
    <border>
      <left style="thin">
        <color indexed="42"/>
      </left>
      <right style="thin">
        <color indexed="42"/>
      </right>
      <top style="thick">
        <color indexed="42"/>
      </top>
      <bottom style="thin">
        <color indexed="42"/>
      </bottom>
    </border>
  </borders>
  <cellStyleXfs count="20">
    <xf numFmtId="164"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29">
    <xf numFmtId="164" fontId="0" fillId="0" borderId="0" xfId="0" applyAlignment="1">
      <alignment vertical="top"/>
    </xf>
    <xf numFmtId="164" fontId="0" fillId="0" borderId="0" xfId="0" applyFont="1" applyAlignment="1">
      <alignment vertical="top"/>
    </xf>
    <xf numFmtId="164" fontId="0" fillId="0" borderId="0" xfId="0" applyFont="1" applyAlignment="1">
      <alignment horizontal="left" vertical="top"/>
    </xf>
    <xf numFmtId="164" fontId="3" fillId="0" borderId="0" xfId="0" applyNumberFormat="1" applyFont="1" applyAlignment="1">
      <alignment vertical="top" wrapText="1"/>
    </xf>
    <xf numFmtId="164" fontId="4" fillId="2" borderId="1" xfId="0" applyNumberFormat="1" applyFont="1" applyFill="1" applyBorder="1" applyAlignment="1">
      <alignment horizontal="center" vertical="top" wrapText="1"/>
    </xf>
    <xf numFmtId="164" fontId="4" fillId="2" borderId="2" xfId="0" applyNumberFormat="1" applyFont="1" applyFill="1" applyBorder="1" applyAlignment="1">
      <alignment horizontal="left" vertical="top" wrapText="1"/>
    </xf>
    <xf numFmtId="165" fontId="3" fillId="3" borderId="3" xfId="0" applyNumberFormat="1" applyFont="1" applyFill="1" applyBorder="1" applyAlignment="1">
      <alignment horizontal="center" vertical="top" wrapText="1"/>
    </xf>
    <xf numFmtId="165" fontId="3" fillId="3" borderId="4" xfId="0" applyNumberFormat="1" applyFont="1" applyFill="1" applyBorder="1" applyAlignment="1">
      <alignment horizontal="center" vertical="top" wrapText="1"/>
    </xf>
    <xf numFmtId="164" fontId="4" fillId="2" borderId="5" xfId="0" applyNumberFormat="1" applyFont="1" applyFill="1" applyBorder="1" applyAlignment="1">
      <alignment horizontal="left" vertical="top" wrapText="1"/>
    </xf>
    <xf numFmtId="164" fontId="4" fillId="2" borderId="6" xfId="0" applyNumberFormat="1" applyFont="1" applyFill="1" applyBorder="1" applyAlignment="1">
      <alignment horizontal="left" vertical="top" wrapText="1"/>
    </xf>
    <xf numFmtId="165" fontId="3" fillId="3" borderId="7" xfId="0" applyNumberFormat="1" applyFont="1" applyFill="1" applyBorder="1" applyAlignment="1">
      <alignment horizontal="center" vertical="top" wrapText="1"/>
    </xf>
    <xf numFmtId="165" fontId="3" fillId="3" borderId="8" xfId="0" applyNumberFormat="1" applyFont="1" applyFill="1" applyBorder="1" applyAlignment="1">
      <alignment horizontal="center" vertical="top" wrapText="1"/>
    </xf>
    <xf numFmtId="164" fontId="5" fillId="3" borderId="9" xfId="0" applyNumberFormat="1" applyFont="1" applyFill="1" applyBorder="1" applyAlignment="1">
      <alignment vertical="top" wrapText="1"/>
    </xf>
    <xf numFmtId="165" fontId="5" fillId="3" borderId="9" xfId="0" applyNumberFormat="1" applyFont="1" applyFill="1" applyBorder="1" applyAlignment="1">
      <alignment horizontal="center" vertical="top" wrapText="1"/>
    </xf>
    <xf numFmtId="164" fontId="0" fillId="0" borderId="0" xfId="0" applyNumberFormat="1" applyFont="1" applyAlignment="1">
      <alignment vertical="top" wrapText="1"/>
    </xf>
    <xf numFmtId="164" fontId="4" fillId="4" borderId="10" xfId="0" applyNumberFormat="1" applyFont="1" applyFill="1" applyBorder="1" applyAlignment="1">
      <alignment horizontal="center" vertical="top" wrapText="1"/>
    </xf>
    <xf numFmtId="164" fontId="4" fillId="4" borderId="11" xfId="0" applyNumberFormat="1" applyFont="1" applyFill="1" applyBorder="1" applyAlignment="1">
      <alignment horizontal="center" vertical="top" wrapText="1"/>
    </xf>
    <xf numFmtId="164" fontId="4" fillId="4" borderId="12" xfId="0" applyNumberFormat="1" applyFont="1" applyFill="1" applyBorder="1" applyAlignment="1">
      <alignment horizontal="center" vertical="top" wrapText="1"/>
    </xf>
    <xf numFmtId="164" fontId="7" fillId="5" borderId="13" xfId="0" applyNumberFormat="1" applyFont="1" applyFill="1" applyBorder="1" applyAlignment="1">
      <alignment horizontal="center" vertical="top" wrapText="1"/>
    </xf>
    <xf numFmtId="164" fontId="8" fillId="6" borderId="14" xfId="0" applyNumberFormat="1" applyFont="1" applyFill="1" applyBorder="1" applyAlignment="1">
      <alignment horizontal="left" vertical="top" wrapText="1"/>
    </xf>
    <xf numFmtId="165" fontId="0" fillId="5" borderId="15" xfId="0" applyNumberFormat="1" applyFont="1" applyFill="1" applyBorder="1" applyAlignment="1">
      <alignment horizontal="center" vertical="top" wrapText="1"/>
    </xf>
    <xf numFmtId="165" fontId="0" fillId="5" borderId="16" xfId="0" applyNumberFormat="1" applyFont="1" applyFill="1" applyBorder="1" applyAlignment="1">
      <alignment horizontal="center" vertical="top" wrapText="1"/>
    </xf>
    <xf numFmtId="164" fontId="7" fillId="5" borderId="17" xfId="0" applyNumberFormat="1" applyFont="1" applyFill="1" applyBorder="1" applyAlignment="1">
      <alignment horizontal="left" vertical="top" wrapText="1"/>
    </xf>
    <xf numFmtId="165" fontId="9" fillId="5" borderId="18" xfId="0" applyNumberFormat="1" applyFont="1" applyFill="1" applyBorder="1" applyAlignment="1">
      <alignment horizontal="center" vertical="top" wrapText="1"/>
    </xf>
    <xf numFmtId="165" fontId="9" fillId="5" borderId="19" xfId="0" applyNumberFormat="1" applyFont="1" applyFill="1" applyBorder="1" applyAlignment="1">
      <alignment horizontal="center" vertical="top" wrapText="1"/>
    </xf>
    <xf numFmtId="166" fontId="9" fillId="5" borderId="20" xfId="0" applyNumberFormat="1" applyFont="1" applyFill="1" applyBorder="1" applyAlignment="1">
      <alignment horizontal="center" vertical="top" wrapText="1"/>
    </xf>
    <xf numFmtId="165" fontId="0" fillId="5" borderId="21" xfId="0" applyNumberFormat="1" applyFont="1" applyFill="1" applyBorder="1" applyAlignment="1">
      <alignment horizontal="center" vertical="top" wrapText="1"/>
    </xf>
    <xf numFmtId="165" fontId="0" fillId="5" borderId="22" xfId="0" applyNumberFormat="1" applyFont="1" applyFill="1" applyBorder="1" applyAlignment="1">
      <alignment horizontal="center" vertical="top" wrapText="1"/>
    </xf>
    <xf numFmtId="164" fontId="7" fillId="5" borderId="23" xfId="0" applyNumberFormat="1" applyFont="1" applyFill="1" applyBorder="1" applyAlignment="1">
      <alignment horizontal="left" vertical="top" wrapText="1"/>
    </xf>
    <xf numFmtId="165" fontId="9" fillId="7" borderId="24" xfId="0" applyNumberFormat="1" applyFont="1" applyFill="1" applyBorder="1" applyAlignment="1">
      <alignment horizontal="center" vertical="top" wrapText="1"/>
    </xf>
    <xf numFmtId="165" fontId="9" fillId="7" borderId="25" xfId="0" applyNumberFormat="1" applyFont="1" applyFill="1" applyBorder="1" applyAlignment="1">
      <alignment horizontal="center" vertical="top" wrapText="1"/>
    </xf>
    <xf numFmtId="166" fontId="9" fillId="7" borderId="26" xfId="0" applyNumberFormat="1" applyFont="1" applyFill="1" applyBorder="1" applyAlignment="1">
      <alignment horizontal="center" vertical="top" wrapText="1"/>
    </xf>
    <xf numFmtId="165" fontId="9" fillId="5" borderId="24" xfId="0" applyNumberFormat="1" applyFont="1" applyFill="1" applyBorder="1" applyAlignment="1">
      <alignment horizontal="center" vertical="top" wrapText="1"/>
    </xf>
    <xf numFmtId="165" fontId="9" fillId="5" borderId="25" xfId="0" applyNumberFormat="1" applyFont="1" applyFill="1" applyBorder="1" applyAlignment="1">
      <alignment horizontal="center" vertical="top" wrapText="1"/>
    </xf>
    <xf numFmtId="166" fontId="9" fillId="5" borderId="26" xfId="0" applyNumberFormat="1" applyFont="1" applyFill="1" applyBorder="1" applyAlignment="1">
      <alignment horizontal="center" vertical="top" wrapText="1"/>
    </xf>
    <xf numFmtId="164" fontId="2" fillId="5" borderId="27" xfId="0" applyNumberFormat="1" applyFont="1" applyFill="1" applyBorder="1" applyAlignment="1">
      <alignment vertical="top" wrapText="1"/>
    </xf>
    <xf numFmtId="165" fontId="2" fillId="5" borderId="27" xfId="0" applyNumberFormat="1" applyFont="1" applyFill="1" applyBorder="1" applyAlignment="1">
      <alignment horizontal="center" vertical="top" wrapText="1"/>
    </xf>
    <xf numFmtId="164" fontId="5" fillId="5" borderId="28" xfId="0" applyNumberFormat="1" applyFont="1" applyFill="1" applyBorder="1" applyAlignment="1">
      <alignment horizontal="center" vertical="top" wrapText="1"/>
    </xf>
    <xf numFmtId="164" fontId="5" fillId="5" borderId="29" xfId="0" applyNumberFormat="1" applyFont="1" applyFill="1" applyBorder="1" applyAlignment="1">
      <alignment horizontal="left" vertical="top" wrapText="1"/>
    </xf>
    <xf numFmtId="165" fontId="3" fillId="5" borderId="30" xfId="0" applyNumberFormat="1" applyFont="1" applyFill="1" applyBorder="1" applyAlignment="1">
      <alignment horizontal="center" vertical="top" wrapText="1"/>
    </xf>
    <xf numFmtId="165" fontId="3" fillId="8" borderId="31" xfId="0" applyNumberFormat="1" applyFont="1" applyFill="1" applyBorder="1" applyAlignment="1">
      <alignment horizontal="center" vertical="top" wrapText="1"/>
    </xf>
    <xf numFmtId="165" fontId="3" fillId="5" borderId="31" xfId="0" applyNumberFormat="1" applyFont="1" applyFill="1" applyBorder="1" applyAlignment="1">
      <alignment horizontal="center" vertical="top" wrapText="1"/>
    </xf>
    <xf numFmtId="165" fontId="3" fillId="8" borderId="32" xfId="0" applyNumberFormat="1" applyFont="1" applyFill="1" applyBorder="1" applyAlignment="1">
      <alignment horizontal="center" vertical="top" wrapText="1"/>
    </xf>
    <xf numFmtId="164" fontId="5" fillId="5" borderId="33" xfId="0" applyNumberFormat="1" applyFont="1" applyFill="1" applyBorder="1" applyAlignment="1">
      <alignment vertical="top" wrapText="1"/>
    </xf>
    <xf numFmtId="165" fontId="5" fillId="5" borderId="34" xfId="0" applyNumberFormat="1" applyFont="1" applyFill="1" applyBorder="1" applyAlignment="1">
      <alignment horizontal="center" vertical="top" wrapText="1"/>
    </xf>
    <xf numFmtId="164" fontId="4" fillId="2" borderId="35" xfId="0" applyNumberFormat="1" applyFont="1" applyFill="1" applyBorder="1" applyAlignment="1">
      <alignment horizontal="center" vertical="top" wrapText="1"/>
    </xf>
    <xf numFmtId="164" fontId="4" fillId="2" borderId="35" xfId="0" applyNumberFormat="1" applyFont="1" applyFill="1" applyBorder="1" applyAlignment="1">
      <alignment horizontal="left" vertical="top" wrapText="1"/>
    </xf>
    <xf numFmtId="165" fontId="0" fillId="5" borderId="36" xfId="0" applyNumberFormat="1" applyFont="1" applyFill="1" applyBorder="1" applyAlignment="1">
      <alignment horizontal="center" vertical="top" wrapText="1"/>
    </xf>
    <xf numFmtId="165" fontId="0" fillId="5" borderId="37" xfId="0" applyNumberFormat="1" applyFont="1" applyFill="1" applyBorder="1" applyAlignment="1">
      <alignment horizontal="center" vertical="top" wrapText="1"/>
    </xf>
    <xf numFmtId="165" fontId="0" fillId="5" borderId="38" xfId="0" applyNumberFormat="1" applyFont="1" applyFill="1" applyBorder="1" applyAlignment="1">
      <alignment horizontal="center" vertical="top" wrapText="1"/>
    </xf>
    <xf numFmtId="165" fontId="0" fillId="5" borderId="39" xfId="0" applyNumberFormat="1" applyFont="1" applyFill="1" applyBorder="1" applyAlignment="1">
      <alignment horizontal="center" vertical="top" wrapText="1"/>
    </xf>
    <xf numFmtId="165" fontId="0" fillId="5" borderId="40" xfId="0" applyNumberFormat="1" applyFont="1" applyFill="1" applyBorder="1" applyAlignment="1">
      <alignment horizontal="center" vertical="top" wrapText="1"/>
    </xf>
    <xf numFmtId="165" fontId="0" fillId="5" borderId="41" xfId="0" applyNumberFormat="1" applyFont="1" applyFill="1" applyBorder="1" applyAlignment="1">
      <alignment horizontal="center" vertical="top" wrapText="1"/>
    </xf>
    <xf numFmtId="164" fontId="4" fillId="2" borderId="42" xfId="0" applyNumberFormat="1" applyFont="1" applyFill="1" applyBorder="1" applyAlignment="1">
      <alignment horizontal="left" vertical="top" wrapText="1"/>
    </xf>
    <xf numFmtId="165" fontId="0" fillId="5" borderId="43" xfId="0" applyNumberFormat="1" applyFont="1" applyFill="1" applyBorder="1" applyAlignment="1">
      <alignment horizontal="center" vertical="top" wrapText="1"/>
    </xf>
    <xf numFmtId="165" fontId="0" fillId="5" borderId="44" xfId="0" applyNumberFormat="1" applyFont="1" applyFill="1" applyBorder="1" applyAlignment="1">
      <alignment horizontal="center" vertical="top" wrapText="1"/>
    </xf>
    <xf numFmtId="165" fontId="0" fillId="5" borderId="45" xfId="0" applyNumberFormat="1" applyFont="1" applyFill="1" applyBorder="1" applyAlignment="1">
      <alignment horizontal="center" vertical="top" wrapText="1"/>
    </xf>
    <xf numFmtId="164" fontId="2" fillId="5" borderId="46" xfId="0" applyNumberFormat="1" applyFont="1" applyFill="1" applyBorder="1" applyAlignment="1">
      <alignment vertical="top" wrapText="1"/>
    </xf>
    <xf numFmtId="165" fontId="2" fillId="5" borderId="47" xfId="0" applyNumberFormat="1" applyFont="1" applyFill="1" applyBorder="1" applyAlignment="1">
      <alignment horizontal="center" vertical="top" wrapText="1"/>
    </xf>
    <xf numFmtId="165" fontId="2" fillId="5" borderId="48" xfId="0" applyNumberFormat="1" applyFont="1" applyFill="1" applyBorder="1" applyAlignment="1">
      <alignment horizontal="center" vertical="top" wrapText="1"/>
    </xf>
    <xf numFmtId="164" fontId="7" fillId="5" borderId="49" xfId="0" applyNumberFormat="1" applyFont="1" applyFill="1" applyBorder="1" applyAlignment="1">
      <alignment horizontal="left" vertical="top" wrapText="1"/>
    </xf>
    <xf numFmtId="165" fontId="9" fillId="5" borderId="50" xfId="0" applyNumberFormat="1" applyFont="1" applyFill="1" applyBorder="1" applyAlignment="1">
      <alignment horizontal="center" vertical="top" wrapText="1"/>
    </xf>
    <xf numFmtId="165" fontId="9" fillId="5" borderId="51" xfId="0" applyNumberFormat="1" applyFont="1" applyFill="1" applyBorder="1" applyAlignment="1">
      <alignment horizontal="center" vertical="top" wrapText="1"/>
    </xf>
    <xf numFmtId="166" fontId="9" fillId="5" borderId="52" xfId="0" applyNumberFormat="1" applyFont="1" applyFill="1" applyBorder="1" applyAlignment="1">
      <alignment horizontal="center" vertical="top" wrapText="1"/>
    </xf>
    <xf numFmtId="164" fontId="10" fillId="5" borderId="53" xfId="0" applyNumberFormat="1" applyFont="1" applyFill="1" applyBorder="1" applyAlignment="1">
      <alignment vertical="top" wrapText="1"/>
    </xf>
    <xf numFmtId="165" fontId="7" fillId="5" borderId="53" xfId="0" applyNumberFormat="1" applyFont="1" applyFill="1" applyBorder="1" applyAlignment="1">
      <alignment horizontal="center" vertical="top" wrapText="1"/>
    </xf>
    <xf numFmtId="166" fontId="7" fillId="5" borderId="53" xfId="0" applyNumberFormat="1" applyFont="1" applyFill="1" applyBorder="1" applyAlignment="1">
      <alignment horizontal="center" vertical="top" wrapText="1"/>
    </xf>
    <xf numFmtId="164" fontId="9" fillId="0" borderId="0" xfId="0" applyNumberFormat="1" applyFont="1" applyAlignment="1">
      <alignment vertical="top" wrapText="1"/>
    </xf>
    <xf numFmtId="165" fontId="9" fillId="5" borderId="54" xfId="0" applyNumberFormat="1" applyFont="1" applyFill="1" applyBorder="1" applyAlignment="1">
      <alignment horizontal="center" vertical="top" wrapText="1"/>
    </xf>
    <xf numFmtId="165" fontId="9" fillId="7" borderId="55" xfId="0" applyNumberFormat="1" applyFont="1" applyFill="1" applyBorder="1" applyAlignment="1">
      <alignment horizontal="center" vertical="top" wrapText="1"/>
    </xf>
    <xf numFmtId="165" fontId="9" fillId="5" borderId="55" xfId="0" applyNumberFormat="1" applyFont="1" applyFill="1" applyBorder="1" applyAlignment="1">
      <alignment horizontal="center" vertical="top" wrapText="1"/>
    </xf>
    <xf numFmtId="164" fontId="11" fillId="5" borderId="56" xfId="0" applyNumberFormat="1" applyFont="1" applyFill="1" applyBorder="1" applyAlignment="1">
      <alignment vertical="top"/>
    </xf>
    <xf numFmtId="165" fontId="11" fillId="5" borderId="56" xfId="0" applyNumberFormat="1" applyFont="1" applyFill="1" applyBorder="1" applyAlignment="1">
      <alignment vertical="top"/>
    </xf>
    <xf numFmtId="165" fontId="9" fillId="5" borderId="57" xfId="0" applyNumberFormat="1" applyFont="1" applyFill="1" applyBorder="1" applyAlignment="1">
      <alignment horizontal="center" vertical="top" wrapText="1"/>
    </xf>
    <xf numFmtId="164" fontId="11" fillId="0" borderId="0" xfId="0" applyNumberFormat="1" applyFont="1" applyAlignment="1">
      <alignment vertical="top"/>
    </xf>
    <xf numFmtId="164" fontId="12" fillId="9" borderId="56" xfId="0" applyNumberFormat="1" applyFont="1" applyFill="1" applyBorder="1" applyAlignment="1">
      <alignment horizontal="center" vertical="top" wrapText="1"/>
    </xf>
    <xf numFmtId="164" fontId="12" fillId="9" borderId="56" xfId="0" applyNumberFormat="1" applyFont="1" applyFill="1" applyBorder="1" applyAlignment="1">
      <alignment horizontal="center" vertical="center" wrapText="1"/>
    </xf>
    <xf numFmtId="167" fontId="11" fillId="10" borderId="56" xfId="0" applyNumberFormat="1" applyFont="1" applyFill="1" applyBorder="1" applyAlignment="1">
      <alignment vertical="top"/>
    </xf>
    <xf numFmtId="165" fontId="11" fillId="10" borderId="56" xfId="0" applyNumberFormat="1" applyFont="1" applyFill="1" applyBorder="1" applyAlignment="1">
      <alignment vertical="top"/>
    </xf>
    <xf numFmtId="167" fontId="13" fillId="5" borderId="56" xfId="0" applyNumberFormat="1" applyFont="1" applyFill="1" applyBorder="1" applyAlignment="1">
      <alignment horizontal="center"/>
    </xf>
    <xf numFmtId="164" fontId="12" fillId="9" borderId="58" xfId="0" applyNumberFormat="1" applyFont="1" applyFill="1" applyBorder="1" applyAlignment="1">
      <alignment horizontal="center" vertical="center" wrapText="1"/>
    </xf>
    <xf numFmtId="165" fontId="11" fillId="5" borderId="58" xfId="0" applyNumberFormat="1" applyFont="1" applyFill="1" applyBorder="1" applyAlignment="1">
      <alignment vertical="top"/>
    </xf>
    <xf numFmtId="164" fontId="12" fillId="9" borderId="59" xfId="0" applyNumberFormat="1" applyFont="1" applyFill="1" applyBorder="1" applyAlignment="1">
      <alignment horizontal="center" vertical="center" wrapText="1"/>
    </xf>
    <xf numFmtId="165" fontId="14" fillId="11" borderId="59" xfId="0" applyNumberFormat="1" applyFont="1" applyFill="1" applyBorder="1" applyAlignment="1">
      <alignment vertical="top" wrapText="1"/>
    </xf>
    <xf numFmtId="164" fontId="12" fillId="9" borderId="56" xfId="0" applyNumberFormat="1" applyFont="1" applyFill="1" applyBorder="1" applyAlignment="1">
      <alignment horizontal="left" vertical="top" wrapText="1"/>
    </xf>
    <xf numFmtId="166" fontId="11" fillId="5" borderId="56" xfId="0" applyNumberFormat="1" applyFont="1" applyFill="1" applyBorder="1" applyAlignment="1">
      <alignment horizontal="center" vertical="top"/>
    </xf>
    <xf numFmtId="168" fontId="11" fillId="5" borderId="56" xfId="0" applyNumberFormat="1" applyFont="1" applyFill="1" applyBorder="1" applyAlignment="1">
      <alignment horizontal="center" vertical="top"/>
    </xf>
    <xf numFmtId="169" fontId="11" fillId="5" borderId="56" xfId="0" applyNumberFormat="1" applyFont="1" applyFill="1" applyBorder="1" applyAlignment="1">
      <alignment horizontal="center" vertical="top"/>
    </xf>
    <xf numFmtId="167" fontId="11" fillId="5" borderId="56" xfId="0" applyNumberFormat="1" applyFont="1" applyFill="1" applyBorder="1" applyAlignment="1">
      <alignment horizontal="center" vertical="top"/>
    </xf>
    <xf numFmtId="164" fontId="12" fillId="0" borderId="0" xfId="0" applyNumberFormat="1" applyFont="1" applyAlignment="1">
      <alignment vertical="top"/>
    </xf>
    <xf numFmtId="164" fontId="12" fillId="12" borderId="56" xfId="0" applyNumberFormat="1" applyFont="1" applyFill="1" applyBorder="1" applyAlignment="1">
      <alignment horizontal="left" vertical="top" wrapText="1"/>
    </xf>
    <xf numFmtId="166" fontId="11" fillId="12" borderId="56" xfId="0" applyNumberFormat="1" applyFont="1" applyFill="1" applyBorder="1" applyAlignment="1">
      <alignment horizontal="center" vertical="top"/>
    </xf>
    <xf numFmtId="168" fontId="11" fillId="12" borderId="56" xfId="0" applyNumberFormat="1" applyFont="1" applyFill="1" applyBorder="1" applyAlignment="1">
      <alignment horizontal="center" vertical="top"/>
    </xf>
    <xf numFmtId="165" fontId="11" fillId="12" borderId="56" xfId="0" applyNumberFormat="1" applyFont="1" applyFill="1" applyBorder="1" applyAlignment="1">
      <alignment horizontal="center" vertical="top"/>
    </xf>
    <xf numFmtId="164" fontId="11" fillId="12" borderId="56" xfId="0" applyNumberFormat="1" applyFont="1" applyFill="1" applyBorder="1" applyAlignment="1">
      <alignment horizontal="center" vertical="top"/>
    </xf>
    <xf numFmtId="164" fontId="11" fillId="5" borderId="56" xfId="0" applyNumberFormat="1" applyFont="1" applyFill="1" applyBorder="1" applyAlignment="1">
      <alignment horizontal="center" vertical="top"/>
    </xf>
    <xf numFmtId="165" fontId="11" fillId="5" borderId="56" xfId="0" applyNumberFormat="1" applyFont="1" applyFill="1" applyBorder="1" applyAlignment="1">
      <alignment horizontal="center" vertical="top"/>
    </xf>
    <xf numFmtId="164" fontId="0" fillId="0" borderId="0" xfId="0" applyAlignment="1">
      <alignment horizontal="center" vertical="top"/>
    </xf>
    <xf numFmtId="164" fontId="0" fillId="10" borderId="0" xfId="0" applyFont="1" applyFill="1" applyAlignment="1">
      <alignment vertical="top"/>
    </xf>
    <xf numFmtId="164" fontId="0" fillId="10" borderId="0" xfId="0" applyFont="1" applyFill="1" applyAlignment="1">
      <alignment horizontal="center" vertical="top"/>
    </xf>
    <xf numFmtId="166" fontId="0" fillId="0" borderId="0" xfId="0" applyAlignment="1">
      <alignment vertical="top"/>
    </xf>
    <xf numFmtId="166" fontId="13" fillId="5" borderId="56" xfId="0" applyNumberFormat="1" applyFont="1" applyFill="1" applyBorder="1" applyAlignment="1">
      <alignment horizontal="center"/>
    </xf>
    <xf numFmtId="167" fontId="15" fillId="13" borderId="56" xfId="0" applyNumberFormat="1" applyFont="1" applyFill="1" applyBorder="1" applyAlignment="1">
      <alignment horizontal="center"/>
    </xf>
    <xf numFmtId="166" fontId="15" fillId="13" borderId="56" xfId="0" applyNumberFormat="1" applyFont="1" applyFill="1" applyBorder="1" applyAlignment="1">
      <alignment horizontal="center"/>
    </xf>
    <xf numFmtId="166" fontId="11" fillId="0" borderId="0" xfId="0" applyNumberFormat="1" applyFont="1" applyAlignment="1">
      <alignment vertical="top"/>
    </xf>
    <xf numFmtId="167" fontId="13" fillId="10" borderId="56" xfId="0" applyNumberFormat="1" applyFont="1" applyFill="1" applyBorder="1" applyAlignment="1">
      <alignment horizontal="center"/>
    </xf>
    <xf numFmtId="166" fontId="13" fillId="10" borderId="56" xfId="0" applyNumberFormat="1" applyFont="1" applyFill="1" applyBorder="1" applyAlignment="1">
      <alignment horizontal="center"/>
    </xf>
    <xf numFmtId="164" fontId="11" fillId="0" borderId="0" xfId="0" applyNumberFormat="1" applyFont="1" applyAlignment="1">
      <alignment horizontal="center" vertical="top"/>
    </xf>
    <xf numFmtId="166" fontId="12" fillId="9" borderId="56" xfId="0" applyNumberFormat="1" applyFont="1" applyFill="1" applyBorder="1" applyAlignment="1">
      <alignment horizontal="center" vertical="top" wrapText="1"/>
    </xf>
    <xf numFmtId="167" fontId="12" fillId="5" borderId="56" xfId="0" applyNumberFormat="1" applyFont="1" applyFill="1" applyBorder="1" applyAlignment="1">
      <alignment horizontal="left" vertical="top" wrapText="1"/>
    </xf>
    <xf numFmtId="166" fontId="12" fillId="13" borderId="56" xfId="0" applyNumberFormat="1" applyFont="1" applyFill="1" applyBorder="1" applyAlignment="1">
      <alignment horizontal="center" vertical="top"/>
    </xf>
    <xf numFmtId="164" fontId="12" fillId="13" borderId="56" xfId="0" applyNumberFormat="1" applyFont="1" applyFill="1" applyBorder="1" applyAlignment="1">
      <alignment vertical="top"/>
    </xf>
    <xf numFmtId="166" fontId="12" fillId="13" borderId="56" xfId="0" applyNumberFormat="1" applyFont="1" applyFill="1" applyBorder="1" applyAlignment="1">
      <alignment horizontal="center" vertical="top" wrapText="1"/>
    </xf>
    <xf numFmtId="166" fontId="12" fillId="13" borderId="56" xfId="0" applyNumberFormat="1" applyFont="1" applyFill="1" applyBorder="1" applyAlignment="1">
      <alignment vertical="top"/>
    </xf>
    <xf numFmtId="166" fontId="11" fillId="5" borderId="56" xfId="0" applyNumberFormat="1" applyFont="1" applyFill="1" applyBorder="1" applyAlignment="1">
      <alignment horizontal="center" vertical="top" wrapText="1"/>
    </xf>
    <xf numFmtId="166" fontId="11" fillId="5" borderId="56" xfId="0" applyNumberFormat="1" applyFont="1" applyFill="1" applyBorder="1" applyAlignment="1">
      <alignment vertical="top"/>
    </xf>
    <xf numFmtId="169" fontId="11" fillId="0" borderId="0" xfId="0" applyNumberFormat="1" applyFont="1" applyAlignment="1">
      <alignment vertical="top"/>
    </xf>
    <xf numFmtId="167" fontId="12" fillId="9" borderId="56" xfId="0" applyNumberFormat="1" applyFont="1" applyFill="1" applyBorder="1" applyAlignment="1">
      <alignment horizontal="left" vertical="top" wrapText="1"/>
    </xf>
    <xf numFmtId="169" fontId="11" fillId="9" borderId="56" xfId="0" applyNumberFormat="1" applyFont="1" applyFill="1" applyBorder="1" applyAlignment="1">
      <alignment vertical="top"/>
    </xf>
    <xf numFmtId="164" fontId="11" fillId="9" borderId="56" xfId="0" applyNumberFormat="1" applyFont="1" applyFill="1" applyBorder="1" applyAlignment="1">
      <alignment vertical="top"/>
    </xf>
    <xf numFmtId="169" fontId="12" fillId="13" borderId="56" xfId="0" applyNumberFormat="1" applyFont="1" applyFill="1" applyBorder="1" applyAlignment="1">
      <alignment vertical="top"/>
    </xf>
    <xf numFmtId="169" fontId="11" fillId="5" borderId="56" xfId="0" applyNumberFormat="1" applyFont="1" applyFill="1" applyBorder="1" applyAlignment="1">
      <alignment vertical="top"/>
    </xf>
    <xf numFmtId="170" fontId="11" fillId="0" borderId="0" xfId="0" applyNumberFormat="1" applyFont="1" applyAlignment="1">
      <alignment vertical="top"/>
    </xf>
    <xf numFmtId="167" fontId="13" fillId="5" borderId="56" xfId="0" applyNumberFormat="1" applyFont="1" applyFill="1" applyBorder="1" applyAlignment="1">
      <alignment/>
    </xf>
    <xf numFmtId="170" fontId="13" fillId="5" borderId="56" xfId="0" applyNumberFormat="1" applyFont="1" applyFill="1" applyBorder="1" applyAlignment="1">
      <alignment/>
    </xf>
    <xf numFmtId="170" fontId="15" fillId="13" borderId="56" xfId="0" applyNumberFormat="1" applyFont="1" applyFill="1" applyBorder="1" applyAlignment="1">
      <alignment/>
    </xf>
    <xf numFmtId="170" fontId="15" fillId="5" borderId="56" xfId="0" applyNumberFormat="1" applyFont="1" applyFill="1" applyBorder="1" applyAlignment="1">
      <alignment/>
    </xf>
    <xf numFmtId="166" fontId="11" fillId="9" borderId="56" xfId="0" applyNumberFormat="1" applyFont="1" applyFill="1" applyBorder="1" applyAlignment="1">
      <alignment vertical="top"/>
    </xf>
    <xf numFmtId="164" fontId="11" fillId="9" borderId="56" xfId="0" applyNumberFormat="1" applyFont="1" applyFill="1" applyBorder="1" applyAlignment="1">
      <alignment horizontal="center" vertical="top"/>
    </xf>
  </cellXfs>
  <cellStyles count="6">
    <cellStyle name="Normal" xfId="0"/>
    <cellStyle name="Comma" xfId="15"/>
    <cellStyle name="Comma [0]" xfId="16"/>
    <cellStyle name="Currency" xfId="17"/>
    <cellStyle name="Currency [0]" xfId="18"/>
    <cellStyle name="Percent" xfId="19"/>
  </cellStyles>
  <dxfs count="1">
    <dxf>
      <font>
        <b val="0"/>
        <sz val="11"/>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5E88B1"/>
      <rgbColor rgb="00A8BFD4"/>
      <rgbColor rgb="00993366"/>
      <rgbColor rgb="00F5F5F5"/>
      <rgbColor rgb="00EEF3F4"/>
      <rgbColor rgb="00660066"/>
      <rgbColor rgb="00FF8080"/>
      <rgbColor rgb="000066CC"/>
      <rgbColor rgb="00CDDDE3"/>
      <rgbColor rgb="00000080"/>
      <rgbColor rgb="00FF00FF"/>
      <rgbColor rgb="00FFFF00"/>
      <rgbColor rgb="0000FFFF"/>
      <rgbColor rgb="00800080"/>
      <rgbColor rgb="00800000"/>
      <rgbColor rgb="00008080"/>
      <rgbColor rgb="000000FF"/>
      <rgbColor rgb="0000CCFF"/>
      <rgbColor rgb="00E6E6E6"/>
      <rgbColor rgb="00CDCDCD"/>
      <rgbColor rgb="00F2EAD3"/>
      <rgbColor rgb="0084DDFD"/>
      <rgbColor rgb="00FF99CC"/>
      <rgbColor rgb="00CC99FF"/>
      <rgbColor rgb="00D5D5D5"/>
      <rgbColor rgb="002E6FFD"/>
      <rgbColor rgb="0033CCCC"/>
      <rgbColor rgb="0099CC00"/>
      <rgbColor rgb="00FFCC00"/>
      <rgbColor rgb="00FF9900"/>
      <rgbColor rgb="00FF6600"/>
      <rgbColor rgb="004A72AA"/>
      <rgbColor rgb="006691B5"/>
      <rgbColor rgb="003A4E7E"/>
      <rgbColor rgb="00557F5A"/>
      <rgbColor rgb="00003300"/>
      <rgbColor rgb="00213223"/>
      <rgbColor rgb="00993300"/>
      <rgbColor rgb="00993366"/>
      <rgbColor rgb="00394D7E"/>
      <rgbColor rgb="003B3D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904875</xdr:colOff>
      <xdr:row>26</xdr:row>
      <xdr:rowOff>133350</xdr:rowOff>
    </xdr:to>
    <xdr:sp>
      <xdr:nvSpPr>
        <xdr:cNvPr id="1" name="Rectangle 1"/>
        <xdr:cNvSpPr>
          <a:spLocks/>
        </xdr:cNvSpPr>
      </xdr:nvSpPr>
      <xdr:spPr>
        <a:xfrm>
          <a:off x="0" y="0"/>
          <a:ext cx="8524875" cy="6572250"/>
        </a:xfrm>
        <a:prstGeom prst="rect">
          <a:avLst/>
        </a:prstGeom>
        <a:noFill/>
        <a:ln w="9525" cmpd="sng">
          <a:noFill/>
        </a:ln>
      </xdr:spPr>
      <xdr:txBody>
        <a:bodyPr vertOverflow="clip" wrap="square" lIns="50760" tIns="50760" rIns="50760" bIns="50760"/>
        <a:p>
          <a:pPr algn="ctr">
            <a:defRPr/>
          </a:pPr>
          <a:r>
            <a:rPr lang="en-US" cap="none" sz="1100" b="1" i="0" u="none" baseline="0">
              <a:solidFill>
                <a:srgbClr val="000000"/>
              </a:solidFill>
              <a:latin typeface="Helvetica Neue"/>
              <a:ea typeface="Helvetica Neue"/>
              <a:cs typeface="Helvetica Neue"/>
            </a:rPr>
            <a:t>One Year Of Monthly Cashflow Planning Spreadsheets
</a:t>
          </a:r>
          <a:r>
            <a:rPr lang="en-US" cap="none" sz="1100" b="0" i="0" u="none" baseline="0">
              <a:solidFill>
                <a:srgbClr val="000000"/>
              </a:solidFill>
              <a:latin typeface="Helvetica Neue"/>
              <a:ea typeface="Helvetica Neue"/>
              <a:cs typeface="Helvetica Neue"/>
            </a:rPr>
            <a:t>Version: 1.2
Created with: iWork ’08 Numbers, trial version and NeoOffice 2.2.2
Released: December 31, 2007
Credits: This spreadsheet was originally created by Kenny Drobnack (kennydrobnack@gmail.com)
</a:t>
          </a:r>
          <a:r>
            <a:rPr lang="en-US" cap="none" sz="1100" b="1" i="0" u="none" baseline="0">
              <a:solidFill>
                <a:srgbClr val="000000"/>
              </a:solidFill>
              <a:latin typeface="Helvetica Neue"/>
              <a:ea typeface="Helvetica Neue"/>
              <a:cs typeface="Helvetica Neue"/>
            </a:rPr>
            <a:t>About this spreadsheet:
</a:t>
          </a:r>
          <a:r>
            <a:rPr lang="en-US" cap="none" sz="1100" b="0" i="0" u="none" baseline="0">
              <a:solidFill>
                <a:srgbClr val="000000"/>
              </a:solidFill>
              <a:latin typeface="Helvetica Neue"/>
              <a:ea typeface="Helvetica Neue"/>
              <a:cs typeface="Helvetica Neue"/>
            </a:rPr>
            <a:t>This spreadsheet is a Zero Based budget based on the principles taught by Dave Ramsey (http://www.daveramsey.com).  All your income minus all your outgo (including bills, giving, saving for emergencies and paying down your debt) should equal $0.
</a:t>
          </a:r>
          <a:r>
            <a:rPr lang="en-US" cap="none" sz="1100" b="1" i="0" u="none" baseline="0">
              <a:solidFill>
                <a:srgbClr val="000000"/>
              </a:solidFill>
              <a:latin typeface="Helvetica Neue"/>
              <a:ea typeface="Helvetica Neue"/>
              <a:cs typeface="Helvetica Neue"/>
            </a:rPr>
            <a:t>Using this spreadsheet:
</a:t>
          </a:r>
          <a:r>
            <a:rPr lang="en-US" cap="none" sz="1100" b="0" i="0" u="none" baseline="0">
              <a:solidFill>
                <a:srgbClr val="000000"/>
              </a:solidFill>
              <a:latin typeface="Helvetica Neue"/>
              <a:ea typeface="Helvetica Neue"/>
              <a:cs typeface="Helvetica Neue"/>
            </a:rPr>
            <a:t>On the left side of each months' worksheet is a place for your income.  On the right is all your expenses that you have to pay every month.
Underneath your income is a place for all the expenses you plan on paying with cash using the Envelope System (put your cash in envelopes at the beginning of the month – when it is gone, you are done spending).
Below the cash section is the “Totals” section.  This shows you your income minus your expenses.  Whatever is left is what goes on the next “Baby Step.”  Your income, minus your expenses, minus how much you spending doing the baby steps will equal $0 if your budget is in balance.
</a:t>
          </a:r>
          <a:r>
            <a:rPr lang="en-US" cap="none" sz="1100" b="1" i="0" u="none" baseline="0">
              <a:solidFill>
                <a:srgbClr val="000000"/>
              </a:solidFill>
              <a:latin typeface="Helvetica Neue"/>
              <a:ea typeface="Helvetica Neue"/>
              <a:cs typeface="Helvetica Neue"/>
            </a:rPr>
            <a:t>The 7 Baby Steps are:
</a:t>
          </a:r>
          <a:r>
            <a:rPr lang="en-US" cap="none" sz="1100" b="0" i="0" u="none" baseline="0">
              <a:solidFill>
                <a:srgbClr val="000000"/>
              </a:solidFill>
              <a:latin typeface="Helvetica Neue"/>
              <a:ea typeface="Helvetica Neue"/>
              <a:cs typeface="Helvetica Neue"/>
            </a:rPr>
            <a:t>1.  Save $1,000 beginning Baby Emergency Fund in the bank.
2. Pay off all your credit card debt except the house.
3. Save up 3 – 6 months of living expenses fully funded emergency fund.
4. Put aside 15% of your income per month for retirement.
5. Fund your childrens' college funds (this one won't apply to everyone).
6. Pay off your house early by paying extra on your house payment.
7. Build wealth and give it away!
Please feel free to write to me if you find this spreadsheet useful or have any suggestions for improvements.
</a:t>
          </a:r>
          <a:r>
            <a:rPr lang="en-US" cap="none" sz="1100" b="1" i="0" u="none" baseline="0">
              <a:solidFill>
                <a:srgbClr val="000000"/>
              </a:solidFill>
              <a:latin typeface="Helvetica Neue"/>
              <a:ea typeface="Helvetica Neue"/>
              <a:cs typeface="Helvetica Neue"/>
            </a:rPr>
            <a:t>TIPS:
</a:t>
          </a:r>
          <a:r>
            <a:rPr lang="en-US" cap="none" sz="1100" b="0" i="0" u="none" baseline="0">
              <a:solidFill>
                <a:srgbClr val="000000"/>
              </a:solidFill>
              <a:latin typeface="Helvetica Neue"/>
              <a:ea typeface="Helvetica Neue"/>
              <a:cs typeface="Helvetica Neue"/>
            </a:rPr>
            <a:t>Print out your budget, after you create it at the beginning of the month on one side of a page.  At the end of the month, see how you did by filling in the “Actual” values and print the results on the other side.
The “Debt” categories in the “Expenses” table are for minimum payments. The Debts in the Totals table is for Baby Step #2 - pay off all non-mortgage debt as fast as possible, smallest balance first.
The space between the cash &amp; the expenses tables is so you can write down how much cash you actually put in your cash envelopes so far.  No need to load up for the whole month all at once!
This document was made with printing to US Letter size paper in landscape view in mind.  To print to other sizes try:
Custom paper sizes, if your printer driver supports them.
Moving stuff around.
Making good uses of the Table -&gt; Resize (Rows or Columns) to Fit Content menu options.
</a:t>
          </a:r>
        </a:p>
      </xdr:txBody>
    </xdr:sp>
    <xdr:clientData/>
  </xdr:twoCellAnchor>
  <xdr:twoCellAnchor>
    <xdr:from>
      <xdr:col>0</xdr:col>
      <xdr:colOff>0</xdr:colOff>
      <xdr:row>26</xdr:row>
      <xdr:rowOff>95250</xdr:rowOff>
    </xdr:from>
    <xdr:to>
      <xdr:col>8</xdr:col>
      <xdr:colOff>390525</xdr:colOff>
      <xdr:row>48</xdr:row>
      <xdr:rowOff>190500</xdr:rowOff>
    </xdr:to>
    <xdr:sp>
      <xdr:nvSpPr>
        <xdr:cNvPr id="2" name="Rectangle 2"/>
        <xdr:cNvSpPr>
          <a:spLocks/>
        </xdr:cNvSpPr>
      </xdr:nvSpPr>
      <xdr:spPr>
        <a:xfrm>
          <a:off x="0" y="6534150"/>
          <a:ext cx="8010525" cy="5543550"/>
        </a:xfrm>
        <a:prstGeom prst="rect">
          <a:avLst/>
        </a:prstGeom>
        <a:noFill/>
        <a:ln w="9525" cmpd="sng">
          <a:noFill/>
        </a:ln>
      </xdr:spPr>
      <xdr:txBody>
        <a:bodyPr vertOverflow="clip" wrap="square" lIns="50760" tIns="50760" rIns="50760" bIns="50760"/>
        <a:p>
          <a:pPr algn="l">
            <a:defRPr/>
          </a:pPr>
          <a:r>
            <a:rPr lang="en-US" cap="none" sz="1100" b="1" i="0" u="none" baseline="0">
              <a:solidFill>
                <a:srgbClr val="000000"/>
              </a:solidFill>
              <a:latin typeface="Helvetica Neue"/>
              <a:ea typeface="Helvetica Neue"/>
              <a:cs typeface="Helvetica Neue"/>
            </a:rPr>
            <a:t>Release History:
Third release (1.2): December 31, 2007
</a:t>
          </a:r>
          <a:r>
            <a:rPr lang="en-US" cap="none" sz="1100" b="0" i="0" u="none" baseline="0">
              <a:solidFill>
                <a:srgbClr val="000000"/>
              </a:solidFill>
              <a:latin typeface="Helvetica Neue"/>
              <a:ea typeface="Helvetica Neue"/>
              <a:cs typeface="Helvetica Neue"/>
            </a:rPr>
            <a:t>* First bug report – Shelly Emblad from financialsoft.about.com discovered that with named cells in the NeoOffice/Excel version of the spreadsheet, all totals were reflecting the January totals.  Fixed this 
issue.
*Made difference column in Expenses show up in red if actual expenses were more than planned.
</a:t>
          </a:r>
          <a:r>
            <a:rPr lang="en-US" cap="none" sz="1100" b="1" i="0" u="none" baseline="0">
              <a:solidFill>
                <a:srgbClr val="000000"/>
              </a:solidFill>
              <a:latin typeface="Helvetica Neue"/>
              <a:ea typeface="Helvetica Neue"/>
              <a:cs typeface="Helvetica Neue"/>
            </a:rPr>
            <a:t>Second release (1.1): November 3, 2007
</a:t>
          </a:r>
          <a:r>
            <a:rPr lang="en-US" cap="none" sz="1100" b="0" i="0" u="none" baseline="0">
              <a:solidFill>
                <a:srgbClr val="000000"/>
              </a:solidFill>
              <a:latin typeface="Helvetica Neue"/>
              <a:ea typeface="Helvetica Neue"/>
              <a:cs typeface="Helvetica Neue"/>
            </a:rPr>
            <a:t>Changes (NeoOffice/Excel version):
* Exported Numbers version to Excel and edited it – most of the improvements didn't carry over, like the headings.  NeoOffice just uses the sheet names for the headings.
* Used name-based cells where it made sense.
Changes (Numbers version):
* Went back to iWork ’08 Numbers and cleaned up formatting for that.
* Removed hard-coded year everywhere except the “Cashflow overview” sheet. Change the year there and it will be reflected on all the other sheets.
* The text “Cashflow Plan” on the January sheet is used in all the other monthly sheets. For example, change “Cashflow Plan” to “Bob’s Bling” there and February will say “Bob’s Bling February 2007”. So will March - December.
* Switched to Name-based fields instead of cell numbers everywhere.  This will allow adding more rows (additional income sources and expense categories) without breaking things.
</a:t>
          </a:r>
          <a:r>
            <a:rPr lang="en-US" cap="none" sz="1100" b="1" i="0" u="none" baseline="0">
              <a:solidFill>
                <a:srgbClr val="000000"/>
              </a:solidFill>
              <a:latin typeface="Helvetica Neue"/>
              <a:ea typeface="Helvetica Neue"/>
              <a:cs typeface="Helvetica Neue"/>
            </a:rPr>
            <a:t>First public release (which I’ll call 1.0): September 2, 2007
TODO LIST:
</a:t>
          </a:r>
          <a:r>
            <a:rPr lang="en-US" cap="none" sz="1100" b="0" i="0" u="none" baseline="0">
              <a:solidFill>
                <a:srgbClr val="000000"/>
              </a:solidFill>
              <a:latin typeface="Helvetica Neue"/>
              <a:ea typeface="Helvetica Neue"/>
              <a:cs typeface="Helvetica Neue"/>
            </a:rPr>
            <a:t>I’m not sure these are possible, but I’d like to do them.
Add new sheets to track progress on the Baby Steps and automatically fill in the amounts to allocate to each step in the Totals table.
Make the “Cash” table on the left auto-generate based on the expenses with “Cash” or “$” in their names.
Make the “Expenses” sheet auto-generate.  I’m not sure if this should be the latest month, average month, or all the data you have filled in so far.
</a:t>
          </a:r>
          <a:r>
            <a:rPr lang="en-US" cap="none" sz="1100" b="1" i="0" u="none" baseline="0">
              <a:solidFill>
                <a:srgbClr val="000000"/>
              </a:solidFill>
              <a:latin typeface="Helvetica Neue"/>
              <a:ea typeface="Helvetica Neue"/>
              <a:cs typeface="Helvetica Neue"/>
            </a:rPr>
            <a:t>My lame attempt at legalese:
</a:t>
          </a:r>
          <a:r>
            <a:rPr lang="en-US" cap="none" sz="1100" b="0" i="0" u="none" baseline="0">
              <a:solidFill>
                <a:srgbClr val="000000"/>
              </a:solidFill>
              <a:latin typeface="Helvetica Neue"/>
              <a:ea typeface="Helvetica Neue"/>
              <a:cs typeface="Helvetica Neue"/>
            </a:rPr>
            <a:t>Feel free to use, modify, and distribute this spreadsheet in any way you see fit as long as:
1. You still credit me  with creating the original.
2. You retain the notice that this is based on Dave Ramsey's Zero Based budget and list the 7 baby steps
3. You may not sell this spreadsheet or anything containing this spreadsheet without first getting my permission.
4. If you want to give this spreadsheet away, you're free to do so along as whoever you are giving it to has the same rights and restrictions you did.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933450</xdr:colOff>
      <xdr:row>0</xdr:row>
      <xdr:rowOff>0</xdr:rowOff>
    </xdr:from>
    <xdr:to>
      <xdr:col>5</xdr:col>
      <xdr:colOff>933450</xdr:colOff>
      <xdr:row>0</xdr:row>
      <xdr:rowOff>409575</xdr:rowOff>
    </xdr:to>
    <xdr:sp>
      <xdr:nvSpPr>
        <xdr:cNvPr id="1" name="Rectangle 1"/>
        <xdr:cNvSpPr>
          <a:spLocks/>
        </xdr:cNvSpPr>
      </xdr:nvSpPr>
      <xdr:spPr>
        <a:xfrm>
          <a:off x="2266950" y="0"/>
          <a:ext cx="3733800" cy="409575"/>
        </a:xfrm>
        <a:prstGeom prst="rect">
          <a:avLst/>
        </a:prstGeom>
        <a:noFill/>
        <a:ln w="9525" cmpd="sng">
          <a:noFill/>
        </a:ln>
      </xdr:spPr>
      <xdr:txBody>
        <a:bodyPr vertOverflow="clip" wrap="square" lIns="50760" tIns="50760" rIns="50760" bIns="50760"/>
        <a:p>
          <a:pPr algn="ctr">
            <a:defRPr/>
          </a:pPr>
          <a:r>
            <a:rPr lang="en-US" cap="none" sz="1800" b="1" i="0" u="none" baseline="0">
              <a:solidFill>
                <a:srgbClr val="000000"/>
              </a:solidFill>
              <a:latin typeface="Helvetica Neue"/>
              <a:ea typeface="Helvetica Neue"/>
              <a:cs typeface="Helvetica Neue"/>
            </a:rPr>
            <a:t>Yearly Cash-flow Overview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6</xdr:col>
      <xdr:colOff>714375</xdr:colOff>
      <xdr:row>1</xdr:row>
      <xdr:rowOff>219075</xdr:rowOff>
    </xdr:to>
    <xdr:sp>
      <xdr:nvSpPr>
        <xdr:cNvPr id="1" name="Rectangle 1"/>
        <xdr:cNvSpPr>
          <a:spLocks/>
        </xdr:cNvSpPr>
      </xdr:nvSpPr>
      <xdr:spPr>
        <a:xfrm>
          <a:off x="3286125" y="0"/>
          <a:ext cx="3571875" cy="466725"/>
        </a:xfrm>
        <a:prstGeom prst="rect">
          <a:avLst/>
        </a:prstGeom>
        <a:noFill/>
        <a:ln w="9525" cmpd="sng">
          <a:noFill/>
        </a:ln>
      </xdr:spPr>
      <xdr:txBody>
        <a:bodyPr vertOverflow="clip" wrap="square" lIns="50760" tIns="50760" rIns="50760" bIns="50760"/>
        <a:p>
          <a:pPr algn="l">
            <a:defRPr/>
          </a:pPr>
          <a:r>
            <a:rPr lang="en-US" cap="none" sz="1100" b="0" i="0" u="none" baseline="0">
              <a:solidFill>
                <a:srgbClr val="000000"/>
              </a:solidFill>
              <a:latin typeface="Helvetica Neue"/>
              <a:ea typeface="Helvetica Neue"/>
              <a:cs typeface="Helvetica Neue"/>
            </a:rPr>
            <a:t>Fully Funded Emergency Fund is 3 - 6 months of expenses saved.
This sheet calculates this for you.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1"/>
  <sheetViews>
    <sheetView showGridLines="0" tabSelected="1" workbookViewId="0" topLeftCell="A20">
      <selection activeCell="A30" sqref="A30"/>
    </sheetView>
  </sheetViews>
  <sheetFormatPr defaultColWidth="10.3984375" defaultRowHeight="19.5" customHeight="1"/>
  <cols>
    <col min="1" max="16384" width="10" style="1" customWidth="1"/>
  </cols>
  <sheetData>
    <row r="2" s="2" customFormat="1" ht="19.5" customHeight="1"/>
    <row r="3" s="2" customFormat="1" ht="19.5" customHeight="1"/>
    <row r="4" s="2" customFormat="1" ht="19.5" customHeight="1"/>
    <row r="5" s="2" customFormat="1" ht="19.5" customHeight="1"/>
    <row r="6" s="2" customFormat="1" ht="19.5" customHeight="1"/>
    <row r="7" s="2" customFormat="1" ht="19.5" customHeight="1"/>
    <row r="8" s="2" customFormat="1" ht="19.5" customHeight="1"/>
    <row r="9" s="2" customFormat="1" ht="19.5" customHeight="1"/>
    <row r="10" s="2" customFormat="1" ht="19.5" customHeight="1"/>
    <row r="11" s="2" customFormat="1" ht="19.5" customHeight="1"/>
    <row r="12" s="2" customFormat="1" ht="19.5" customHeight="1"/>
    <row r="13" s="2" customFormat="1" ht="19.5" customHeight="1"/>
    <row r="14" s="2" customFormat="1" ht="19.5" customHeight="1"/>
    <row r="15" s="2" customFormat="1" ht="19.5" customHeight="1"/>
    <row r="16" s="2" customFormat="1" ht="19.5" customHeight="1"/>
    <row r="17" s="2" customFormat="1" ht="19.5" customHeight="1"/>
    <row r="18" s="2" customFormat="1" ht="19.5" customHeight="1"/>
    <row r="19" s="2" customFormat="1" ht="19.5" customHeight="1"/>
    <row r="20" s="2" customFormat="1" ht="19.5" customHeight="1"/>
    <row r="21" s="2" customFormat="1" ht="19.5" customHeight="1"/>
    <row r="22" s="2" customFormat="1" ht="19.5" customHeight="1"/>
    <row r="23" s="2" customFormat="1" ht="19.5" customHeight="1"/>
    <row r="24" s="2" customFormat="1" ht="19.5" customHeight="1"/>
    <row r="25" s="2" customFormat="1" ht="19.5" customHeight="1"/>
    <row r="26" s="2" customFormat="1" ht="19.5" customHeight="1"/>
  </sheetData>
  <sheetProtection/>
  <printOptions/>
  <pageMargins left="0.7479166666666667" right="0.7479166666666667" top="0.75" bottom="0.5" header="0.5118055555555555" footer="0.5118055555555555"/>
  <pageSetup firstPageNumber="1" useFirstPageNumber="1" horizontalDpi="300" verticalDpi="300" orientation="landscape"/>
  <drawing r:id="rId1"/>
</worksheet>
</file>

<file path=xl/worksheets/sheet10.xml><?xml version="1.0" encoding="utf-8"?>
<worksheet xmlns="http://schemas.openxmlformats.org/spreadsheetml/2006/main" xmlns:r="http://schemas.openxmlformats.org/officeDocument/2006/relationships">
  <dimension ref="A1:I25"/>
  <sheetViews>
    <sheetView showGridLines="0" workbookViewId="0" topLeftCell="A1">
      <selection activeCell="I25" sqref="I25"/>
    </sheetView>
  </sheetViews>
  <sheetFormatPr defaultColWidth="10.3984375" defaultRowHeight="19.5" customHeight="1"/>
  <cols>
    <col min="1" max="1" width="13.3984375" style="14" customWidth="1"/>
    <col min="2" max="3" width="7.59765625" style="14" customWidth="1"/>
    <col min="4" max="4" width="8.296875" style="14" customWidth="1"/>
    <col min="5" max="5" width="3.19921875" style="14" customWidth="1"/>
    <col min="6" max="6" width="19.09765625" style="14" customWidth="1"/>
    <col min="7" max="16384" width="10" style="14" customWidth="1"/>
  </cols>
  <sheetData>
    <row r="1" spans="1:9" ht="19.5" customHeight="1">
      <c r="A1" s="15" t="s">
        <v>19</v>
      </c>
      <c r="B1" s="16" t="s">
        <v>20</v>
      </c>
      <c r="C1" s="16" t="s">
        <v>21</v>
      </c>
      <c r="D1" s="17" t="s">
        <v>22</v>
      </c>
      <c r="F1" s="18" t="s">
        <v>23</v>
      </c>
      <c r="G1" s="18" t="s">
        <v>20</v>
      </c>
      <c r="H1" s="18" t="s">
        <v>21</v>
      </c>
      <c r="I1" s="18" t="s">
        <v>22</v>
      </c>
    </row>
    <row r="2" spans="1:9" ht="19.5" customHeight="1">
      <c r="A2" s="19" t="s">
        <v>24</v>
      </c>
      <c r="B2" s="20">
        <v>0</v>
      </c>
      <c r="C2" s="21">
        <v>0</v>
      </c>
      <c r="D2" s="21">
        <f>C2-B2</f>
        <v>0</v>
      </c>
      <c r="F2" s="22" t="s">
        <v>25</v>
      </c>
      <c r="G2" s="23">
        <v>0</v>
      </c>
      <c r="H2" s="24">
        <v>0</v>
      </c>
      <c r="I2" s="25">
        <f>G2-H2</f>
        <v>0</v>
      </c>
    </row>
    <row r="3" spans="1:9" ht="19.5" customHeight="1">
      <c r="A3" s="19" t="s">
        <v>26</v>
      </c>
      <c r="B3" s="26">
        <v>0</v>
      </c>
      <c r="C3" s="27">
        <v>0</v>
      </c>
      <c r="D3" s="27">
        <f>C3-B3</f>
        <v>0</v>
      </c>
      <c r="F3" s="28" t="s">
        <v>27</v>
      </c>
      <c r="G3" s="29">
        <v>0</v>
      </c>
      <c r="H3" s="30">
        <v>0</v>
      </c>
      <c r="I3" s="31">
        <f>G3-H3</f>
        <v>0</v>
      </c>
    </row>
    <row r="4" spans="1:9" ht="19.5" customHeight="1">
      <c r="A4" s="19" t="s">
        <v>28</v>
      </c>
      <c r="B4" s="26">
        <v>0</v>
      </c>
      <c r="C4" s="27">
        <v>0</v>
      </c>
      <c r="D4" s="27">
        <f>C4-B4</f>
        <v>0</v>
      </c>
      <c r="F4" s="28" t="s">
        <v>29</v>
      </c>
      <c r="G4" s="32">
        <v>0</v>
      </c>
      <c r="H4" s="33">
        <v>0</v>
      </c>
      <c r="I4" s="34">
        <f>G4-H4</f>
        <v>0</v>
      </c>
    </row>
    <row r="5" spans="1:9" ht="19.5" customHeight="1">
      <c r="A5" s="35" t="s">
        <v>18</v>
      </c>
      <c r="B5" s="36">
        <f>SUM(Aug_Planned_Income)</f>
        <v>0</v>
      </c>
      <c r="C5" s="36">
        <f>SUM(Aug_Actual_Income)</f>
        <v>0</v>
      </c>
      <c r="D5" s="36">
        <f>B5-C5</f>
        <v>0</v>
      </c>
      <c r="F5" s="28" t="s">
        <v>30</v>
      </c>
      <c r="G5" s="29">
        <v>0</v>
      </c>
      <c r="H5" s="30">
        <v>0</v>
      </c>
      <c r="I5" s="31">
        <f>G5-H5</f>
        <v>0</v>
      </c>
    </row>
    <row r="6" spans="6:9" ht="19.5" customHeight="1">
      <c r="F6" s="28" t="s">
        <v>31</v>
      </c>
      <c r="G6" s="32">
        <v>0</v>
      </c>
      <c r="H6" s="33">
        <v>0</v>
      </c>
      <c r="I6" s="34">
        <f>G6-H6</f>
        <v>0</v>
      </c>
    </row>
    <row r="7" spans="1:9" ht="19.5" customHeight="1">
      <c r="A7" s="37" t="s">
        <v>32</v>
      </c>
      <c r="B7" s="37" t="s">
        <v>33</v>
      </c>
      <c r="F7" s="28" t="s">
        <v>34</v>
      </c>
      <c r="G7" s="29">
        <v>0</v>
      </c>
      <c r="H7" s="30">
        <v>0</v>
      </c>
      <c r="I7" s="31">
        <f>G7-H7</f>
        <v>0</v>
      </c>
    </row>
    <row r="8" spans="1:9" ht="19.5" customHeight="1">
      <c r="A8" s="38" t="s">
        <v>35</v>
      </c>
      <c r="B8" s="39">
        <f>G12</f>
        <v>0</v>
      </c>
      <c r="F8" s="28" t="s">
        <v>36</v>
      </c>
      <c r="G8" s="32">
        <v>0</v>
      </c>
      <c r="H8" s="33">
        <v>0</v>
      </c>
      <c r="I8" s="34">
        <f>G8-H8</f>
        <v>0</v>
      </c>
    </row>
    <row r="9" spans="1:9" ht="19.5" customHeight="1">
      <c r="A9" s="38" t="s">
        <v>37</v>
      </c>
      <c r="B9" s="40">
        <f>G9</f>
        <v>0</v>
      </c>
      <c r="F9" s="28" t="s">
        <v>38</v>
      </c>
      <c r="G9" s="29">
        <v>0</v>
      </c>
      <c r="H9" s="30">
        <v>0</v>
      </c>
      <c r="I9" s="31">
        <f>G9-H9</f>
        <v>0</v>
      </c>
    </row>
    <row r="10" spans="1:9" ht="19.5" customHeight="1">
      <c r="A10" s="38" t="s">
        <v>39</v>
      </c>
      <c r="B10" s="41">
        <f>G16</f>
        <v>0</v>
      </c>
      <c r="F10" s="28" t="s">
        <v>40</v>
      </c>
      <c r="G10" s="32">
        <v>0</v>
      </c>
      <c r="H10" s="33">
        <v>0</v>
      </c>
      <c r="I10" s="34">
        <f>G10-H10</f>
        <v>0</v>
      </c>
    </row>
    <row r="11" spans="1:9" ht="19.5" customHeight="1">
      <c r="A11" s="38" t="s">
        <v>41</v>
      </c>
      <c r="B11" s="40">
        <f>G17</f>
        <v>0</v>
      </c>
      <c r="F11" s="28" t="s">
        <v>42</v>
      </c>
      <c r="G11" s="29">
        <v>0</v>
      </c>
      <c r="H11" s="30">
        <v>0</v>
      </c>
      <c r="I11" s="31">
        <f>G11-H11</f>
        <v>0</v>
      </c>
    </row>
    <row r="12" spans="1:9" ht="19.5" customHeight="1">
      <c r="A12" s="38" t="s">
        <v>43</v>
      </c>
      <c r="B12" s="41">
        <f>G20</f>
        <v>0</v>
      </c>
      <c r="F12" s="28" t="s">
        <v>44</v>
      </c>
      <c r="G12" s="32">
        <v>0</v>
      </c>
      <c r="H12" s="33">
        <v>0</v>
      </c>
      <c r="I12" s="34">
        <f>G12-H12</f>
        <v>0</v>
      </c>
    </row>
    <row r="13" spans="1:9" ht="19.5" customHeight="1">
      <c r="A13" s="38" t="s">
        <v>45</v>
      </c>
      <c r="B13" s="42">
        <f>G23</f>
        <v>0</v>
      </c>
      <c r="F13" s="28" t="s">
        <v>46</v>
      </c>
      <c r="G13" s="29">
        <v>0</v>
      </c>
      <c r="H13" s="30">
        <v>0</v>
      </c>
      <c r="I13" s="31">
        <f>G13-H13</f>
        <v>0</v>
      </c>
    </row>
    <row r="14" spans="1:9" ht="19.5" customHeight="1">
      <c r="A14" s="43" t="s">
        <v>47</v>
      </c>
      <c r="B14" s="44">
        <f>SUM(Aug_Cash)</f>
        <v>0</v>
      </c>
      <c r="F14" s="28" t="s">
        <v>48</v>
      </c>
      <c r="G14" s="32">
        <v>0</v>
      </c>
      <c r="H14" s="33">
        <v>0</v>
      </c>
      <c r="I14" s="34">
        <f>G14-H14</f>
        <v>0</v>
      </c>
    </row>
    <row r="15" spans="6:9" ht="19.5" customHeight="1">
      <c r="F15" s="28" t="s">
        <v>49</v>
      </c>
      <c r="G15" s="29">
        <v>0</v>
      </c>
      <c r="H15" s="30">
        <v>0</v>
      </c>
      <c r="I15" s="31">
        <f>G15-H15</f>
        <v>0</v>
      </c>
    </row>
    <row r="16" spans="1:9" ht="19.5" customHeight="1">
      <c r="A16" s="45" t="s">
        <v>50</v>
      </c>
      <c r="B16" s="45" t="s">
        <v>20</v>
      </c>
      <c r="C16" s="45" t="s">
        <v>21</v>
      </c>
      <c r="D16" s="45" t="s">
        <v>22</v>
      </c>
      <c r="F16" s="28" t="s">
        <v>51</v>
      </c>
      <c r="G16" s="32">
        <v>0</v>
      </c>
      <c r="H16" s="33">
        <v>0</v>
      </c>
      <c r="I16" s="34">
        <f>G16-H16</f>
        <v>0</v>
      </c>
    </row>
    <row r="17" spans="1:9" ht="19.5" customHeight="1">
      <c r="A17" s="46" t="s">
        <v>19</v>
      </c>
      <c r="B17" s="47">
        <f>B5</f>
        <v>0</v>
      </c>
      <c r="C17" s="48">
        <f>C5</f>
        <v>0</v>
      </c>
      <c r="D17" s="49">
        <f>B17-C17</f>
        <v>0</v>
      </c>
      <c r="F17" s="28" t="s">
        <v>52</v>
      </c>
      <c r="G17" s="29">
        <v>0</v>
      </c>
      <c r="H17" s="30">
        <v>0</v>
      </c>
      <c r="I17" s="31">
        <f>G17-H17</f>
        <v>0</v>
      </c>
    </row>
    <row r="18" spans="1:9" ht="19.5" customHeight="1">
      <c r="A18" s="46" t="s">
        <v>23</v>
      </c>
      <c r="B18" s="50">
        <f>G25</f>
        <v>0</v>
      </c>
      <c r="C18" s="51">
        <f>H25</f>
        <v>0</v>
      </c>
      <c r="D18" s="52">
        <f>B18-C18</f>
        <v>0</v>
      </c>
      <c r="F18" s="28" t="s">
        <v>53</v>
      </c>
      <c r="G18" s="32">
        <v>0</v>
      </c>
      <c r="H18" s="33">
        <v>0</v>
      </c>
      <c r="I18" s="34">
        <f>G18-H18</f>
        <v>0</v>
      </c>
    </row>
    <row r="19" spans="1:9" ht="19.5" customHeight="1">
      <c r="A19" s="46" t="s">
        <v>54</v>
      </c>
      <c r="B19" s="50">
        <f>B17-B18</f>
        <v>0</v>
      </c>
      <c r="C19" s="51">
        <f>C17-C18</f>
        <v>0</v>
      </c>
      <c r="D19" s="52">
        <f>B19-C19</f>
        <v>0</v>
      </c>
      <c r="F19" s="28" t="s">
        <v>55</v>
      </c>
      <c r="G19" s="29">
        <v>0</v>
      </c>
      <c r="H19" s="30">
        <v>0</v>
      </c>
      <c r="I19" s="31">
        <f>G19-H19</f>
        <v>0</v>
      </c>
    </row>
    <row r="20" spans="1:9" ht="19.5" customHeight="1">
      <c r="A20" s="46" t="s">
        <v>56</v>
      </c>
      <c r="B20" s="50">
        <f>B19</f>
        <v>0</v>
      </c>
      <c r="C20" s="51">
        <v>0</v>
      </c>
      <c r="D20" s="52">
        <f>B20-C20</f>
        <v>0</v>
      </c>
      <c r="F20" s="28" t="s">
        <v>57</v>
      </c>
      <c r="G20" s="32">
        <v>0</v>
      </c>
      <c r="H20" s="33">
        <v>0</v>
      </c>
      <c r="I20" s="34">
        <f>G20-H20</f>
        <v>0</v>
      </c>
    </row>
    <row r="21" spans="1:9" ht="19.5" customHeight="1">
      <c r="A21" s="46" t="s">
        <v>58</v>
      </c>
      <c r="B21" s="50">
        <f>B19-B20</f>
        <v>0</v>
      </c>
      <c r="C21" s="51">
        <v>0</v>
      </c>
      <c r="D21" s="52">
        <f>B21-C21</f>
        <v>0</v>
      </c>
      <c r="F21" s="28" t="s">
        <v>59</v>
      </c>
      <c r="G21" s="29">
        <v>0</v>
      </c>
      <c r="H21" s="30">
        <v>0</v>
      </c>
      <c r="I21" s="31">
        <f>G21-H21</f>
        <v>0</v>
      </c>
    </row>
    <row r="22" spans="1:9" ht="19.5" customHeight="1">
      <c r="A22" s="46" t="s">
        <v>60</v>
      </c>
      <c r="B22" s="50">
        <f>B19-B20-B21</f>
        <v>0</v>
      </c>
      <c r="C22" s="51">
        <v>0</v>
      </c>
      <c r="D22" s="52">
        <f>B22-C22</f>
        <v>0</v>
      </c>
      <c r="F22" s="28" t="s">
        <v>61</v>
      </c>
      <c r="G22" s="32">
        <v>0</v>
      </c>
      <c r="H22" s="33">
        <v>0</v>
      </c>
      <c r="I22" s="34">
        <f>G22-H22</f>
        <v>0</v>
      </c>
    </row>
    <row r="23" spans="1:9" ht="19.5" customHeight="1">
      <c r="A23" s="53" t="s">
        <v>62</v>
      </c>
      <c r="B23" s="54">
        <f>B19-B20-B21-B22</f>
        <v>0</v>
      </c>
      <c r="C23" s="55">
        <v>0</v>
      </c>
      <c r="D23" s="56">
        <f>B23-C23</f>
        <v>0</v>
      </c>
      <c r="F23" s="28" t="s">
        <v>63</v>
      </c>
      <c r="G23" s="29">
        <v>0</v>
      </c>
      <c r="H23" s="30">
        <v>0</v>
      </c>
      <c r="I23" s="31">
        <f>G23-H23</f>
        <v>0</v>
      </c>
    </row>
    <row r="24" spans="1:9" ht="19.5" customHeight="1">
      <c r="A24" s="57" t="s">
        <v>64</v>
      </c>
      <c r="B24" s="58">
        <f>B17-B18-B20-B21-B22-B23</f>
        <v>0</v>
      </c>
      <c r="C24" s="58">
        <f>C19-C20-C21-C22-C23</f>
        <v>0</v>
      </c>
      <c r="D24" s="59">
        <f>B24-C24</f>
        <v>0</v>
      </c>
      <c r="F24" s="60" t="s">
        <v>65</v>
      </c>
      <c r="G24" s="61">
        <v>0</v>
      </c>
      <c r="H24" s="62">
        <v>0</v>
      </c>
      <c r="I24" s="63">
        <f>G24-H24</f>
        <v>0</v>
      </c>
    </row>
    <row r="25" spans="6:9" ht="19.5" customHeight="1">
      <c r="F25" s="64" t="s">
        <v>18</v>
      </c>
      <c r="G25" s="65">
        <f>SUM(Aug_Planned_Expenses)</f>
        <v>0</v>
      </c>
      <c r="H25" s="65">
        <f>SUM(Aug_Actual_Expenses)</f>
        <v>0</v>
      </c>
      <c r="I25" s="66">
        <f>G25-H25</f>
        <v>0</v>
      </c>
    </row>
  </sheetData>
  <sheetProtection/>
  <printOptions/>
  <pageMargins left="0.7479166666666667" right="0.7479166666666667" top="0.75" bottom="0.5" header="0.5118055555555555" footer="0.5118055555555555"/>
  <pageSetup horizontalDpi="300" verticalDpi="300" orientation="landscape"/>
</worksheet>
</file>

<file path=xl/worksheets/sheet11.xml><?xml version="1.0" encoding="utf-8"?>
<worksheet xmlns="http://schemas.openxmlformats.org/spreadsheetml/2006/main" xmlns:r="http://schemas.openxmlformats.org/officeDocument/2006/relationships">
  <dimension ref="A1:I25"/>
  <sheetViews>
    <sheetView showGridLines="0" workbookViewId="0" topLeftCell="A1">
      <selection activeCell="I25" sqref="I25"/>
    </sheetView>
  </sheetViews>
  <sheetFormatPr defaultColWidth="10.3984375" defaultRowHeight="19.5" customHeight="1"/>
  <cols>
    <col min="1" max="1" width="13.3984375" style="14" customWidth="1"/>
    <col min="2" max="3" width="7.59765625" style="14" customWidth="1"/>
    <col min="4" max="4" width="8.296875" style="14" customWidth="1"/>
    <col min="5" max="5" width="3.19921875" style="14" customWidth="1"/>
    <col min="6" max="6" width="19.09765625" style="14" customWidth="1"/>
    <col min="7" max="16384" width="10" style="14" customWidth="1"/>
  </cols>
  <sheetData>
    <row r="1" spans="1:9" ht="19.5" customHeight="1">
      <c r="A1" s="15" t="s">
        <v>19</v>
      </c>
      <c r="B1" s="16" t="s">
        <v>20</v>
      </c>
      <c r="C1" s="16" t="s">
        <v>21</v>
      </c>
      <c r="D1" s="17" t="s">
        <v>22</v>
      </c>
      <c r="F1" s="18" t="s">
        <v>23</v>
      </c>
      <c r="G1" s="18" t="s">
        <v>20</v>
      </c>
      <c r="H1" s="18" t="s">
        <v>21</v>
      </c>
      <c r="I1" s="18" t="s">
        <v>22</v>
      </c>
    </row>
    <row r="2" spans="1:9" ht="19.5" customHeight="1">
      <c r="A2" s="19" t="s">
        <v>24</v>
      </c>
      <c r="B2" s="20">
        <v>0</v>
      </c>
      <c r="C2" s="21">
        <v>0</v>
      </c>
      <c r="D2" s="21">
        <f>C2-B2</f>
        <v>0</v>
      </c>
      <c r="F2" s="22" t="s">
        <v>25</v>
      </c>
      <c r="G2" s="23">
        <v>0</v>
      </c>
      <c r="H2" s="24">
        <v>0</v>
      </c>
      <c r="I2" s="25">
        <f>G2-H2</f>
        <v>0</v>
      </c>
    </row>
    <row r="3" spans="1:9" ht="19.5" customHeight="1">
      <c r="A3" s="19" t="s">
        <v>26</v>
      </c>
      <c r="B3" s="26">
        <v>0</v>
      </c>
      <c r="C3" s="27">
        <v>0</v>
      </c>
      <c r="D3" s="27">
        <f>C3-B3</f>
        <v>0</v>
      </c>
      <c r="F3" s="28" t="s">
        <v>27</v>
      </c>
      <c r="G3" s="29">
        <v>0</v>
      </c>
      <c r="H3" s="30">
        <v>0</v>
      </c>
      <c r="I3" s="31">
        <f>G3-H3</f>
        <v>0</v>
      </c>
    </row>
    <row r="4" spans="1:9" ht="19.5" customHeight="1">
      <c r="A4" s="19" t="s">
        <v>28</v>
      </c>
      <c r="B4" s="26">
        <v>0</v>
      </c>
      <c r="C4" s="27">
        <v>0</v>
      </c>
      <c r="D4" s="27">
        <f>C4-B4</f>
        <v>0</v>
      </c>
      <c r="F4" s="28" t="s">
        <v>29</v>
      </c>
      <c r="G4" s="32">
        <v>0</v>
      </c>
      <c r="H4" s="33">
        <v>0</v>
      </c>
      <c r="I4" s="34">
        <f>G4-H4</f>
        <v>0</v>
      </c>
    </row>
    <row r="5" spans="1:9" ht="19.5" customHeight="1">
      <c r="A5" s="35" t="s">
        <v>18</v>
      </c>
      <c r="B5" s="36">
        <f>SUM(Sep_Planned_Income)</f>
        <v>0</v>
      </c>
      <c r="C5" s="36">
        <f>SUM(Sep_Actual_Income)</f>
        <v>0</v>
      </c>
      <c r="D5" s="36">
        <f>B5-C5</f>
        <v>0</v>
      </c>
      <c r="F5" s="28" t="s">
        <v>30</v>
      </c>
      <c r="G5" s="29">
        <v>0</v>
      </c>
      <c r="H5" s="30">
        <v>0</v>
      </c>
      <c r="I5" s="31">
        <f>G5-H5</f>
        <v>0</v>
      </c>
    </row>
    <row r="6" spans="6:9" ht="19.5" customHeight="1">
      <c r="F6" s="28" t="s">
        <v>31</v>
      </c>
      <c r="G6" s="32">
        <v>0</v>
      </c>
      <c r="H6" s="33">
        <v>0</v>
      </c>
      <c r="I6" s="34">
        <f>G6-H6</f>
        <v>0</v>
      </c>
    </row>
    <row r="7" spans="1:9" ht="19.5" customHeight="1">
      <c r="A7" s="37" t="s">
        <v>32</v>
      </c>
      <c r="B7" s="37" t="s">
        <v>33</v>
      </c>
      <c r="F7" s="28" t="s">
        <v>34</v>
      </c>
      <c r="G7" s="29">
        <v>0</v>
      </c>
      <c r="H7" s="30">
        <v>0</v>
      </c>
      <c r="I7" s="31">
        <f>G7-H7</f>
        <v>0</v>
      </c>
    </row>
    <row r="8" spans="1:9" ht="19.5" customHeight="1">
      <c r="A8" s="38" t="s">
        <v>35</v>
      </c>
      <c r="B8" s="39">
        <f>G12</f>
        <v>0</v>
      </c>
      <c r="F8" s="28" t="s">
        <v>36</v>
      </c>
      <c r="G8" s="32">
        <v>0</v>
      </c>
      <c r="H8" s="33">
        <v>0</v>
      </c>
      <c r="I8" s="34">
        <f>G8-H8</f>
        <v>0</v>
      </c>
    </row>
    <row r="9" spans="1:9" ht="19.5" customHeight="1">
      <c r="A9" s="38" t="s">
        <v>37</v>
      </c>
      <c r="B9" s="40">
        <f>G9</f>
        <v>0</v>
      </c>
      <c r="F9" s="28" t="s">
        <v>38</v>
      </c>
      <c r="G9" s="29">
        <v>0</v>
      </c>
      <c r="H9" s="30">
        <v>0</v>
      </c>
      <c r="I9" s="31">
        <f>G9-H9</f>
        <v>0</v>
      </c>
    </row>
    <row r="10" spans="1:9" ht="19.5" customHeight="1">
      <c r="A10" s="38" t="s">
        <v>39</v>
      </c>
      <c r="B10" s="41">
        <f>G16</f>
        <v>0</v>
      </c>
      <c r="F10" s="28" t="s">
        <v>40</v>
      </c>
      <c r="G10" s="32">
        <v>0</v>
      </c>
      <c r="H10" s="33">
        <v>0</v>
      </c>
      <c r="I10" s="34">
        <f>G10-H10</f>
        <v>0</v>
      </c>
    </row>
    <row r="11" spans="1:9" ht="19.5" customHeight="1">
      <c r="A11" s="38" t="s">
        <v>41</v>
      </c>
      <c r="B11" s="40">
        <f>G17</f>
        <v>0</v>
      </c>
      <c r="F11" s="28" t="s">
        <v>42</v>
      </c>
      <c r="G11" s="29">
        <v>0</v>
      </c>
      <c r="H11" s="30">
        <v>0</v>
      </c>
      <c r="I11" s="31">
        <f>G11-H11</f>
        <v>0</v>
      </c>
    </row>
    <row r="12" spans="1:9" ht="19.5" customHeight="1">
      <c r="A12" s="38" t="s">
        <v>43</v>
      </c>
      <c r="B12" s="41">
        <f>G20</f>
        <v>0</v>
      </c>
      <c r="F12" s="28" t="s">
        <v>44</v>
      </c>
      <c r="G12" s="32">
        <v>0</v>
      </c>
      <c r="H12" s="33">
        <v>0</v>
      </c>
      <c r="I12" s="34">
        <f>G12-H12</f>
        <v>0</v>
      </c>
    </row>
    <row r="13" spans="1:9" ht="19.5" customHeight="1">
      <c r="A13" s="38" t="s">
        <v>45</v>
      </c>
      <c r="B13" s="42">
        <f>G23</f>
        <v>0</v>
      </c>
      <c r="F13" s="28" t="s">
        <v>46</v>
      </c>
      <c r="G13" s="29">
        <v>0</v>
      </c>
      <c r="H13" s="30">
        <v>0</v>
      </c>
      <c r="I13" s="31">
        <f>G13-H13</f>
        <v>0</v>
      </c>
    </row>
    <row r="14" spans="1:9" ht="19.5" customHeight="1">
      <c r="A14" s="43" t="s">
        <v>47</v>
      </c>
      <c r="B14" s="44">
        <f>SUM(Sep_Cash)</f>
        <v>0</v>
      </c>
      <c r="F14" s="28" t="s">
        <v>48</v>
      </c>
      <c r="G14" s="32">
        <v>0</v>
      </c>
      <c r="H14" s="33">
        <v>0</v>
      </c>
      <c r="I14" s="34">
        <f>G14-H14</f>
        <v>0</v>
      </c>
    </row>
    <row r="15" spans="6:9" ht="19.5" customHeight="1">
      <c r="F15" s="28" t="s">
        <v>49</v>
      </c>
      <c r="G15" s="29">
        <v>0</v>
      </c>
      <c r="H15" s="30">
        <v>0</v>
      </c>
      <c r="I15" s="31">
        <f>G15-H15</f>
        <v>0</v>
      </c>
    </row>
    <row r="16" spans="1:9" ht="19.5" customHeight="1">
      <c r="A16" s="45" t="s">
        <v>50</v>
      </c>
      <c r="B16" s="45" t="s">
        <v>20</v>
      </c>
      <c r="C16" s="45" t="s">
        <v>21</v>
      </c>
      <c r="D16" s="45" t="s">
        <v>22</v>
      </c>
      <c r="F16" s="28" t="s">
        <v>51</v>
      </c>
      <c r="G16" s="32">
        <v>0</v>
      </c>
      <c r="H16" s="33">
        <v>0</v>
      </c>
      <c r="I16" s="34">
        <f>G16-H16</f>
        <v>0</v>
      </c>
    </row>
    <row r="17" spans="1:9" ht="19.5" customHeight="1">
      <c r="A17" s="46" t="s">
        <v>19</v>
      </c>
      <c r="B17" s="47">
        <f>B5</f>
        <v>0</v>
      </c>
      <c r="C17" s="48">
        <f>C5</f>
        <v>0</v>
      </c>
      <c r="D17" s="49">
        <f>B17-C17</f>
        <v>0</v>
      </c>
      <c r="F17" s="28" t="s">
        <v>52</v>
      </c>
      <c r="G17" s="29">
        <v>0</v>
      </c>
      <c r="H17" s="30">
        <v>0</v>
      </c>
      <c r="I17" s="31">
        <f>G17-H17</f>
        <v>0</v>
      </c>
    </row>
    <row r="18" spans="1:9" ht="19.5" customHeight="1">
      <c r="A18" s="46" t="s">
        <v>23</v>
      </c>
      <c r="B18" s="50">
        <f>G25</f>
        <v>0</v>
      </c>
      <c r="C18" s="51">
        <f>H25</f>
        <v>0</v>
      </c>
      <c r="D18" s="52">
        <f>B18-C18</f>
        <v>0</v>
      </c>
      <c r="F18" s="28" t="s">
        <v>53</v>
      </c>
      <c r="G18" s="32">
        <v>0</v>
      </c>
      <c r="H18" s="33">
        <v>0</v>
      </c>
      <c r="I18" s="34">
        <f>G18-H18</f>
        <v>0</v>
      </c>
    </row>
    <row r="19" spans="1:9" ht="19.5" customHeight="1">
      <c r="A19" s="46" t="s">
        <v>54</v>
      </c>
      <c r="B19" s="50">
        <f>B17-B18</f>
        <v>0</v>
      </c>
      <c r="C19" s="51">
        <f>C17-C18</f>
        <v>0</v>
      </c>
      <c r="D19" s="52">
        <f>B19-C19</f>
        <v>0</v>
      </c>
      <c r="F19" s="28" t="s">
        <v>55</v>
      </c>
      <c r="G19" s="29">
        <v>0</v>
      </c>
      <c r="H19" s="30">
        <v>0</v>
      </c>
      <c r="I19" s="31">
        <f>G19-H19</f>
        <v>0</v>
      </c>
    </row>
    <row r="20" spans="1:9" ht="19.5" customHeight="1">
      <c r="A20" s="46" t="s">
        <v>56</v>
      </c>
      <c r="B20" s="50">
        <f>B19</f>
        <v>0</v>
      </c>
      <c r="C20" s="51">
        <v>0</v>
      </c>
      <c r="D20" s="52">
        <f>B20-C20</f>
        <v>0</v>
      </c>
      <c r="F20" s="28" t="s">
        <v>57</v>
      </c>
      <c r="G20" s="32">
        <v>0</v>
      </c>
      <c r="H20" s="33">
        <v>0</v>
      </c>
      <c r="I20" s="34">
        <f>G20-H20</f>
        <v>0</v>
      </c>
    </row>
    <row r="21" spans="1:9" ht="19.5" customHeight="1">
      <c r="A21" s="46" t="s">
        <v>58</v>
      </c>
      <c r="B21" s="50">
        <f>B19-B20</f>
        <v>0</v>
      </c>
      <c r="C21" s="51">
        <v>0</v>
      </c>
      <c r="D21" s="52">
        <f>B21-C21</f>
        <v>0</v>
      </c>
      <c r="F21" s="28" t="s">
        <v>59</v>
      </c>
      <c r="G21" s="29">
        <v>0</v>
      </c>
      <c r="H21" s="30">
        <v>0</v>
      </c>
      <c r="I21" s="31">
        <f>G21-H21</f>
        <v>0</v>
      </c>
    </row>
    <row r="22" spans="1:9" ht="19.5" customHeight="1">
      <c r="A22" s="46" t="s">
        <v>60</v>
      </c>
      <c r="B22" s="50">
        <f>B19-B20-B21</f>
        <v>0</v>
      </c>
      <c r="C22" s="51">
        <v>0</v>
      </c>
      <c r="D22" s="52">
        <f>B22-C22</f>
        <v>0</v>
      </c>
      <c r="F22" s="28" t="s">
        <v>61</v>
      </c>
      <c r="G22" s="32">
        <v>0</v>
      </c>
      <c r="H22" s="33">
        <v>0</v>
      </c>
      <c r="I22" s="34">
        <f>G22-H22</f>
        <v>0</v>
      </c>
    </row>
    <row r="23" spans="1:9" ht="19.5" customHeight="1">
      <c r="A23" s="53" t="s">
        <v>62</v>
      </c>
      <c r="B23" s="54">
        <f>B19-B20-B21-B22</f>
        <v>0</v>
      </c>
      <c r="C23" s="55">
        <v>0</v>
      </c>
      <c r="D23" s="56">
        <f>B23-C23</f>
        <v>0</v>
      </c>
      <c r="F23" s="28" t="s">
        <v>63</v>
      </c>
      <c r="G23" s="29">
        <v>0</v>
      </c>
      <c r="H23" s="30">
        <v>0</v>
      </c>
      <c r="I23" s="31">
        <f>G23-H23</f>
        <v>0</v>
      </c>
    </row>
    <row r="24" spans="1:9" ht="19.5" customHeight="1">
      <c r="A24" s="57" t="s">
        <v>64</v>
      </c>
      <c r="B24" s="58">
        <f>B17-B18-B20-B21-B22-B23</f>
        <v>0</v>
      </c>
      <c r="C24" s="58">
        <f>C19-C20-C21-C22-C23</f>
        <v>0</v>
      </c>
      <c r="D24" s="59">
        <f>B24-C24</f>
        <v>0</v>
      </c>
      <c r="F24" s="60" t="s">
        <v>65</v>
      </c>
      <c r="G24" s="61">
        <v>0</v>
      </c>
      <c r="H24" s="62">
        <v>0</v>
      </c>
      <c r="I24" s="63">
        <f>G24-H24</f>
        <v>0</v>
      </c>
    </row>
    <row r="25" spans="6:9" ht="19.5" customHeight="1">
      <c r="F25" s="64" t="s">
        <v>18</v>
      </c>
      <c r="G25" s="65">
        <f>SUM(Sep_Planned_Expenses)</f>
        <v>0</v>
      </c>
      <c r="H25" s="65">
        <f>SUM(Sep_Actual_Expenses)</f>
        <v>0</v>
      </c>
      <c r="I25" s="66">
        <f>G25-H25</f>
        <v>0</v>
      </c>
    </row>
  </sheetData>
  <sheetProtection/>
  <printOptions/>
  <pageMargins left="0.7479166666666667" right="0.7479166666666667" top="0.75" bottom="0.5" header="0.5118055555555555" footer="0.5118055555555555"/>
  <pageSetup horizontalDpi="300" verticalDpi="300" orientation="landscape"/>
</worksheet>
</file>

<file path=xl/worksheets/sheet12.xml><?xml version="1.0" encoding="utf-8"?>
<worksheet xmlns="http://schemas.openxmlformats.org/spreadsheetml/2006/main" xmlns:r="http://schemas.openxmlformats.org/officeDocument/2006/relationships">
  <dimension ref="A1:I25"/>
  <sheetViews>
    <sheetView showGridLines="0" workbookViewId="0" topLeftCell="A1">
      <selection activeCell="I25" sqref="I25"/>
    </sheetView>
  </sheetViews>
  <sheetFormatPr defaultColWidth="10.3984375" defaultRowHeight="19.5" customHeight="1"/>
  <cols>
    <col min="1" max="1" width="13.3984375" style="14" customWidth="1"/>
    <col min="2" max="3" width="7.59765625" style="14" customWidth="1"/>
    <col min="4" max="4" width="8.296875" style="14" customWidth="1"/>
    <col min="5" max="5" width="3.19921875" style="14" customWidth="1"/>
    <col min="6" max="6" width="19.09765625" style="14" customWidth="1"/>
    <col min="7" max="16384" width="10" style="14" customWidth="1"/>
  </cols>
  <sheetData>
    <row r="1" spans="1:9" ht="19.5" customHeight="1">
      <c r="A1" s="15" t="s">
        <v>19</v>
      </c>
      <c r="B1" s="16" t="s">
        <v>20</v>
      </c>
      <c r="C1" s="16" t="s">
        <v>21</v>
      </c>
      <c r="D1" s="17" t="s">
        <v>22</v>
      </c>
      <c r="F1" s="18" t="s">
        <v>23</v>
      </c>
      <c r="G1" s="18" t="s">
        <v>20</v>
      </c>
      <c r="H1" s="18" t="s">
        <v>21</v>
      </c>
      <c r="I1" s="18" t="s">
        <v>22</v>
      </c>
    </row>
    <row r="2" spans="1:9" ht="19.5" customHeight="1">
      <c r="A2" s="19" t="s">
        <v>24</v>
      </c>
      <c r="B2" s="20">
        <v>0</v>
      </c>
      <c r="C2" s="21">
        <v>0</v>
      </c>
      <c r="D2" s="21">
        <f>C2-B2</f>
        <v>0</v>
      </c>
      <c r="F2" s="22" t="s">
        <v>25</v>
      </c>
      <c r="G2" s="23">
        <v>0</v>
      </c>
      <c r="H2" s="24">
        <v>0</v>
      </c>
      <c r="I2" s="25">
        <f>G2-H2</f>
        <v>0</v>
      </c>
    </row>
    <row r="3" spans="1:9" ht="19.5" customHeight="1">
      <c r="A3" s="19" t="s">
        <v>26</v>
      </c>
      <c r="B3" s="26">
        <v>0</v>
      </c>
      <c r="C3" s="27">
        <v>0</v>
      </c>
      <c r="D3" s="27">
        <f>C3-B3</f>
        <v>0</v>
      </c>
      <c r="F3" s="28" t="s">
        <v>27</v>
      </c>
      <c r="G3" s="29">
        <v>0</v>
      </c>
      <c r="H3" s="30">
        <v>0</v>
      </c>
      <c r="I3" s="31">
        <f>G3-H3</f>
        <v>0</v>
      </c>
    </row>
    <row r="4" spans="1:9" ht="19.5" customHeight="1">
      <c r="A4" s="19" t="s">
        <v>28</v>
      </c>
      <c r="B4" s="26">
        <v>0</v>
      </c>
      <c r="C4" s="27">
        <v>0</v>
      </c>
      <c r="D4" s="27">
        <f>C4-B4</f>
        <v>0</v>
      </c>
      <c r="F4" s="28" t="s">
        <v>29</v>
      </c>
      <c r="G4" s="32">
        <v>0</v>
      </c>
      <c r="H4" s="33">
        <v>0</v>
      </c>
      <c r="I4" s="34">
        <f>G4-H4</f>
        <v>0</v>
      </c>
    </row>
    <row r="5" spans="1:9" ht="19.5" customHeight="1">
      <c r="A5" s="35" t="s">
        <v>18</v>
      </c>
      <c r="B5" s="36">
        <f>SUM(Oct_Planned_Income)</f>
        <v>0</v>
      </c>
      <c r="C5" s="36">
        <f>SUM(Oct_Actual_Income)</f>
        <v>0</v>
      </c>
      <c r="D5" s="36">
        <f>B5-C5</f>
        <v>0</v>
      </c>
      <c r="F5" s="28" t="s">
        <v>30</v>
      </c>
      <c r="G5" s="29">
        <v>0</v>
      </c>
      <c r="H5" s="30">
        <v>0</v>
      </c>
      <c r="I5" s="31">
        <f>G5-H5</f>
        <v>0</v>
      </c>
    </row>
    <row r="6" spans="6:9" ht="19.5" customHeight="1">
      <c r="F6" s="28" t="s">
        <v>31</v>
      </c>
      <c r="G6" s="32">
        <v>0</v>
      </c>
      <c r="H6" s="33">
        <v>0</v>
      </c>
      <c r="I6" s="34">
        <f>G6-H6</f>
        <v>0</v>
      </c>
    </row>
    <row r="7" spans="1:9" ht="19.5" customHeight="1">
      <c r="A7" s="37" t="s">
        <v>32</v>
      </c>
      <c r="B7" s="37" t="s">
        <v>33</v>
      </c>
      <c r="F7" s="28" t="s">
        <v>34</v>
      </c>
      <c r="G7" s="29">
        <v>0</v>
      </c>
      <c r="H7" s="30">
        <v>0</v>
      </c>
      <c r="I7" s="31">
        <f>G7-H7</f>
        <v>0</v>
      </c>
    </row>
    <row r="8" spans="1:9" ht="19.5" customHeight="1">
      <c r="A8" s="38" t="s">
        <v>35</v>
      </c>
      <c r="B8" s="39">
        <f>G12</f>
        <v>0</v>
      </c>
      <c r="F8" s="28" t="s">
        <v>36</v>
      </c>
      <c r="G8" s="32">
        <v>0</v>
      </c>
      <c r="H8" s="33">
        <v>0</v>
      </c>
      <c r="I8" s="34">
        <f>G8-H8</f>
        <v>0</v>
      </c>
    </row>
    <row r="9" spans="1:9" ht="19.5" customHeight="1">
      <c r="A9" s="38" t="s">
        <v>37</v>
      </c>
      <c r="B9" s="40">
        <f>G9</f>
        <v>0</v>
      </c>
      <c r="F9" s="28" t="s">
        <v>38</v>
      </c>
      <c r="G9" s="29">
        <v>0</v>
      </c>
      <c r="H9" s="30">
        <v>0</v>
      </c>
      <c r="I9" s="31">
        <f>G9-H9</f>
        <v>0</v>
      </c>
    </row>
    <row r="10" spans="1:9" ht="19.5" customHeight="1">
      <c r="A10" s="38" t="s">
        <v>39</v>
      </c>
      <c r="B10" s="41">
        <f>G16</f>
        <v>0</v>
      </c>
      <c r="F10" s="28" t="s">
        <v>40</v>
      </c>
      <c r="G10" s="32">
        <v>0</v>
      </c>
      <c r="H10" s="33">
        <v>0</v>
      </c>
      <c r="I10" s="34">
        <f>G10-H10</f>
        <v>0</v>
      </c>
    </row>
    <row r="11" spans="1:9" ht="19.5" customHeight="1">
      <c r="A11" s="38" t="s">
        <v>41</v>
      </c>
      <c r="B11" s="40">
        <f>G17</f>
        <v>0</v>
      </c>
      <c r="F11" s="28" t="s">
        <v>42</v>
      </c>
      <c r="G11" s="29">
        <v>0</v>
      </c>
      <c r="H11" s="30">
        <v>0</v>
      </c>
      <c r="I11" s="31">
        <f>G11-H11</f>
        <v>0</v>
      </c>
    </row>
    <row r="12" spans="1:9" ht="19.5" customHeight="1">
      <c r="A12" s="38" t="s">
        <v>43</v>
      </c>
      <c r="B12" s="41">
        <f>G20</f>
        <v>0</v>
      </c>
      <c r="F12" s="28" t="s">
        <v>44</v>
      </c>
      <c r="G12" s="32">
        <v>0</v>
      </c>
      <c r="H12" s="33">
        <v>0</v>
      </c>
      <c r="I12" s="34">
        <f>G12-H12</f>
        <v>0</v>
      </c>
    </row>
    <row r="13" spans="1:9" ht="19.5" customHeight="1">
      <c r="A13" s="38" t="s">
        <v>45</v>
      </c>
      <c r="B13" s="42">
        <f>G23</f>
        <v>0</v>
      </c>
      <c r="F13" s="28" t="s">
        <v>46</v>
      </c>
      <c r="G13" s="29">
        <v>0</v>
      </c>
      <c r="H13" s="30">
        <v>0</v>
      </c>
      <c r="I13" s="31">
        <f>G13-H13</f>
        <v>0</v>
      </c>
    </row>
    <row r="14" spans="1:9" ht="19.5" customHeight="1">
      <c r="A14" s="43" t="s">
        <v>47</v>
      </c>
      <c r="B14" s="44">
        <f>SUM(Oct_Cash)</f>
        <v>0</v>
      </c>
      <c r="F14" s="28" t="s">
        <v>48</v>
      </c>
      <c r="G14" s="32">
        <v>0</v>
      </c>
      <c r="H14" s="33">
        <v>0</v>
      </c>
      <c r="I14" s="34">
        <f>G14-H14</f>
        <v>0</v>
      </c>
    </row>
    <row r="15" spans="6:9" ht="19.5" customHeight="1">
      <c r="F15" s="28" t="s">
        <v>49</v>
      </c>
      <c r="G15" s="29">
        <v>0</v>
      </c>
      <c r="H15" s="30">
        <v>0</v>
      </c>
      <c r="I15" s="31">
        <f>G15-H15</f>
        <v>0</v>
      </c>
    </row>
    <row r="16" spans="1:9" ht="19.5" customHeight="1">
      <c r="A16" s="45" t="s">
        <v>50</v>
      </c>
      <c r="B16" s="45" t="s">
        <v>20</v>
      </c>
      <c r="C16" s="45" t="s">
        <v>21</v>
      </c>
      <c r="D16" s="45" t="s">
        <v>22</v>
      </c>
      <c r="F16" s="28" t="s">
        <v>51</v>
      </c>
      <c r="G16" s="32">
        <v>0</v>
      </c>
      <c r="H16" s="33">
        <v>0</v>
      </c>
      <c r="I16" s="34">
        <f>G16-H16</f>
        <v>0</v>
      </c>
    </row>
    <row r="17" spans="1:9" ht="19.5" customHeight="1">
      <c r="A17" s="46" t="s">
        <v>19</v>
      </c>
      <c r="B17" s="47">
        <f>B5</f>
        <v>0</v>
      </c>
      <c r="C17" s="48">
        <f>C5</f>
        <v>0</v>
      </c>
      <c r="D17" s="49">
        <f>B17-C17</f>
        <v>0</v>
      </c>
      <c r="F17" s="28" t="s">
        <v>52</v>
      </c>
      <c r="G17" s="29">
        <v>0</v>
      </c>
      <c r="H17" s="30">
        <v>0</v>
      </c>
      <c r="I17" s="31">
        <f>G17-H17</f>
        <v>0</v>
      </c>
    </row>
    <row r="18" spans="1:9" ht="19.5" customHeight="1">
      <c r="A18" s="46" t="s">
        <v>23</v>
      </c>
      <c r="B18" s="50">
        <f>G25</f>
        <v>0</v>
      </c>
      <c r="C18" s="51">
        <f>H25</f>
        <v>0</v>
      </c>
      <c r="D18" s="52">
        <f>B18-C18</f>
        <v>0</v>
      </c>
      <c r="F18" s="28" t="s">
        <v>53</v>
      </c>
      <c r="G18" s="32">
        <v>0</v>
      </c>
      <c r="H18" s="33">
        <v>0</v>
      </c>
      <c r="I18" s="34">
        <f>G18-H18</f>
        <v>0</v>
      </c>
    </row>
    <row r="19" spans="1:9" ht="19.5" customHeight="1">
      <c r="A19" s="46" t="s">
        <v>54</v>
      </c>
      <c r="B19" s="50">
        <f>B17-B18</f>
        <v>0</v>
      </c>
      <c r="C19" s="51">
        <f>C17-C18</f>
        <v>0</v>
      </c>
      <c r="D19" s="52">
        <f>B19-C19</f>
        <v>0</v>
      </c>
      <c r="F19" s="28" t="s">
        <v>55</v>
      </c>
      <c r="G19" s="29">
        <v>0</v>
      </c>
      <c r="H19" s="30">
        <v>0</v>
      </c>
      <c r="I19" s="31">
        <f>G19-H19</f>
        <v>0</v>
      </c>
    </row>
    <row r="20" spans="1:9" ht="19.5" customHeight="1">
      <c r="A20" s="46" t="s">
        <v>56</v>
      </c>
      <c r="B20" s="50">
        <f>B19</f>
        <v>0</v>
      </c>
      <c r="C20" s="51">
        <v>0</v>
      </c>
      <c r="D20" s="52">
        <f>B20-C20</f>
        <v>0</v>
      </c>
      <c r="F20" s="28" t="s">
        <v>57</v>
      </c>
      <c r="G20" s="32">
        <v>0</v>
      </c>
      <c r="H20" s="33">
        <v>0</v>
      </c>
      <c r="I20" s="34">
        <f>G20-H20</f>
        <v>0</v>
      </c>
    </row>
    <row r="21" spans="1:9" ht="19.5" customHeight="1">
      <c r="A21" s="46" t="s">
        <v>58</v>
      </c>
      <c r="B21" s="50">
        <f>B19-B20</f>
        <v>0</v>
      </c>
      <c r="C21" s="51">
        <v>0</v>
      </c>
      <c r="D21" s="52">
        <f>B21-C21</f>
        <v>0</v>
      </c>
      <c r="F21" s="28" t="s">
        <v>59</v>
      </c>
      <c r="G21" s="29">
        <v>0</v>
      </c>
      <c r="H21" s="30">
        <v>0</v>
      </c>
      <c r="I21" s="31">
        <f>G21-H21</f>
        <v>0</v>
      </c>
    </row>
    <row r="22" spans="1:9" ht="19.5" customHeight="1">
      <c r="A22" s="46" t="s">
        <v>60</v>
      </c>
      <c r="B22" s="50">
        <f>B19-B20-B21</f>
        <v>0</v>
      </c>
      <c r="C22" s="51">
        <v>0</v>
      </c>
      <c r="D22" s="52">
        <f>B22-C22</f>
        <v>0</v>
      </c>
      <c r="F22" s="28" t="s">
        <v>61</v>
      </c>
      <c r="G22" s="32">
        <v>0</v>
      </c>
      <c r="H22" s="33">
        <v>0</v>
      </c>
      <c r="I22" s="34">
        <f>G22-H22</f>
        <v>0</v>
      </c>
    </row>
    <row r="23" spans="1:9" ht="19.5" customHeight="1">
      <c r="A23" s="53" t="s">
        <v>62</v>
      </c>
      <c r="B23" s="54">
        <f>B19-B20-B21-B22</f>
        <v>0</v>
      </c>
      <c r="C23" s="55">
        <v>0</v>
      </c>
      <c r="D23" s="56">
        <f>B23-C23</f>
        <v>0</v>
      </c>
      <c r="F23" s="28" t="s">
        <v>63</v>
      </c>
      <c r="G23" s="29">
        <v>0</v>
      </c>
      <c r="H23" s="30">
        <v>0</v>
      </c>
      <c r="I23" s="31">
        <f>G23-H23</f>
        <v>0</v>
      </c>
    </row>
    <row r="24" spans="1:9" ht="19.5" customHeight="1">
      <c r="A24" s="57" t="s">
        <v>64</v>
      </c>
      <c r="B24" s="58">
        <f>B17-B18-B20-B21-B22-B23</f>
        <v>0</v>
      </c>
      <c r="C24" s="58">
        <f>C19-C20-C21-C22-C23</f>
        <v>0</v>
      </c>
      <c r="D24" s="59">
        <f>B24-C24</f>
        <v>0</v>
      </c>
      <c r="F24" s="60" t="s">
        <v>65</v>
      </c>
      <c r="G24" s="61">
        <v>0</v>
      </c>
      <c r="H24" s="62">
        <v>0</v>
      </c>
      <c r="I24" s="63">
        <f>G24-H24</f>
        <v>0</v>
      </c>
    </row>
    <row r="25" spans="6:9" ht="19.5" customHeight="1">
      <c r="F25" s="64" t="s">
        <v>18</v>
      </c>
      <c r="G25" s="65">
        <f>SUM(Oct_Planned_Expenses)</f>
        <v>0</v>
      </c>
      <c r="H25" s="65">
        <f>SUM(Oct_Actual_Expenses)</f>
        <v>0</v>
      </c>
      <c r="I25" s="66">
        <f>G25-H25</f>
        <v>0</v>
      </c>
    </row>
  </sheetData>
  <sheetProtection/>
  <printOptions/>
  <pageMargins left="0.7479166666666667" right="0.7479166666666667" top="0.75" bottom="0.5" header="0.5118055555555555" footer="0.5118055555555555"/>
  <pageSetup horizontalDpi="300" verticalDpi="300" orientation="landscape"/>
</worksheet>
</file>

<file path=xl/worksheets/sheet13.xml><?xml version="1.0" encoding="utf-8"?>
<worksheet xmlns="http://schemas.openxmlformats.org/spreadsheetml/2006/main" xmlns:r="http://schemas.openxmlformats.org/officeDocument/2006/relationships">
  <dimension ref="A1:I25"/>
  <sheetViews>
    <sheetView showGridLines="0" workbookViewId="0" topLeftCell="A1">
      <selection activeCell="I25" sqref="I25"/>
    </sheetView>
  </sheetViews>
  <sheetFormatPr defaultColWidth="10.3984375" defaultRowHeight="19.5" customHeight="1"/>
  <cols>
    <col min="1" max="1" width="13.3984375" style="14" customWidth="1"/>
    <col min="2" max="3" width="7.59765625" style="14" customWidth="1"/>
    <col min="4" max="4" width="8.296875" style="14" customWidth="1"/>
    <col min="5" max="5" width="3.19921875" style="14" customWidth="1"/>
    <col min="6" max="6" width="19.09765625" style="14" customWidth="1"/>
    <col min="7" max="16384" width="10" style="14" customWidth="1"/>
  </cols>
  <sheetData>
    <row r="1" spans="1:9" ht="19.5" customHeight="1">
      <c r="A1" s="15" t="s">
        <v>19</v>
      </c>
      <c r="B1" s="16" t="s">
        <v>20</v>
      </c>
      <c r="C1" s="16" t="s">
        <v>21</v>
      </c>
      <c r="D1" s="17" t="s">
        <v>22</v>
      </c>
      <c r="F1" s="18" t="s">
        <v>23</v>
      </c>
      <c r="G1" s="18" t="s">
        <v>20</v>
      </c>
      <c r="H1" s="18" t="s">
        <v>21</v>
      </c>
      <c r="I1" s="18" t="s">
        <v>22</v>
      </c>
    </row>
    <row r="2" spans="1:9" ht="19.5" customHeight="1">
      <c r="A2" s="19" t="s">
        <v>24</v>
      </c>
      <c r="B2" s="20">
        <v>0</v>
      </c>
      <c r="C2" s="21">
        <v>0</v>
      </c>
      <c r="D2" s="21">
        <f>C2-B2</f>
        <v>0</v>
      </c>
      <c r="F2" s="22" t="s">
        <v>25</v>
      </c>
      <c r="G2" s="23">
        <v>0</v>
      </c>
      <c r="H2" s="24">
        <v>0</v>
      </c>
      <c r="I2" s="25">
        <f>G2-H2</f>
        <v>0</v>
      </c>
    </row>
    <row r="3" spans="1:9" ht="19.5" customHeight="1">
      <c r="A3" s="19" t="s">
        <v>26</v>
      </c>
      <c r="B3" s="26">
        <v>0</v>
      </c>
      <c r="C3" s="27">
        <v>0</v>
      </c>
      <c r="D3" s="27">
        <f>C3-B3</f>
        <v>0</v>
      </c>
      <c r="F3" s="28" t="s">
        <v>27</v>
      </c>
      <c r="G3" s="29">
        <v>0</v>
      </c>
      <c r="H3" s="30">
        <v>0</v>
      </c>
      <c r="I3" s="31">
        <f>G3-H3</f>
        <v>0</v>
      </c>
    </row>
    <row r="4" spans="1:9" ht="19.5" customHeight="1">
      <c r="A4" s="19" t="s">
        <v>28</v>
      </c>
      <c r="B4" s="26">
        <v>0</v>
      </c>
      <c r="C4" s="27">
        <v>0</v>
      </c>
      <c r="D4" s="27">
        <f>C4-B4</f>
        <v>0</v>
      </c>
      <c r="F4" s="28" t="s">
        <v>29</v>
      </c>
      <c r="G4" s="32">
        <v>0</v>
      </c>
      <c r="H4" s="33">
        <v>0</v>
      </c>
      <c r="I4" s="34">
        <f>G4-H4</f>
        <v>0</v>
      </c>
    </row>
    <row r="5" spans="1:9" ht="19.5" customHeight="1">
      <c r="A5" s="35" t="s">
        <v>18</v>
      </c>
      <c r="B5" s="36">
        <f>SUM(Nov_Planned_Income)</f>
        <v>0</v>
      </c>
      <c r="C5" s="36">
        <f>SUM(Nov_Actual_Income)</f>
        <v>0</v>
      </c>
      <c r="D5" s="36">
        <f>B5-C5</f>
        <v>0</v>
      </c>
      <c r="F5" s="28" t="s">
        <v>30</v>
      </c>
      <c r="G5" s="29">
        <v>0</v>
      </c>
      <c r="H5" s="30">
        <v>0</v>
      </c>
      <c r="I5" s="31">
        <f>G5-H5</f>
        <v>0</v>
      </c>
    </row>
    <row r="6" spans="6:9" ht="19.5" customHeight="1">
      <c r="F6" s="28" t="s">
        <v>31</v>
      </c>
      <c r="G6" s="32">
        <v>0</v>
      </c>
      <c r="H6" s="33">
        <v>0</v>
      </c>
      <c r="I6" s="34">
        <f>G6-H6</f>
        <v>0</v>
      </c>
    </row>
    <row r="7" spans="1:9" ht="19.5" customHeight="1">
      <c r="A7" s="37" t="s">
        <v>32</v>
      </c>
      <c r="B7" s="37" t="s">
        <v>33</v>
      </c>
      <c r="F7" s="28" t="s">
        <v>34</v>
      </c>
      <c r="G7" s="29">
        <v>0</v>
      </c>
      <c r="H7" s="30">
        <v>0</v>
      </c>
      <c r="I7" s="31">
        <f>G7-H7</f>
        <v>0</v>
      </c>
    </row>
    <row r="8" spans="1:9" ht="19.5" customHeight="1">
      <c r="A8" s="38" t="s">
        <v>35</v>
      </c>
      <c r="B8" s="39">
        <f>G12</f>
        <v>0</v>
      </c>
      <c r="F8" s="28" t="s">
        <v>36</v>
      </c>
      <c r="G8" s="32">
        <v>0</v>
      </c>
      <c r="H8" s="33">
        <v>0</v>
      </c>
      <c r="I8" s="34">
        <f>G8-H8</f>
        <v>0</v>
      </c>
    </row>
    <row r="9" spans="1:9" ht="19.5" customHeight="1">
      <c r="A9" s="38" t="s">
        <v>37</v>
      </c>
      <c r="B9" s="40">
        <f>G9</f>
        <v>0</v>
      </c>
      <c r="F9" s="28" t="s">
        <v>38</v>
      </c>
      <c r="G9" s="29">
        <v>0</v>
      </c>
      <c r="H9" s="30">
        <v>0</v>
      </c>
      <c r="I9" s="31">
        <f>G9-H9</f>
        <v>0</v>
      </c>
    </row>
    <row r="10" spans="1:9" ht="19.5" customHeight="1">
      <c r="A10" s="38" t="s">
        <v>39</v>
      </c>
      <c r="B10" s="41">
        <f>G16</f>
        <v>0</v>
      </c>
      <c r="F10" s="28" t="s">
        <v>40</v>
      </c>
      <c r="G10" s="32">
        <v>0</v>
      </c>
      <c r="H10" s="33">
        <v>0</v>
      </c>
      <c r="I10" s="34">
        <f>G10-H10</f>
        <v>0</v>
      </c>
    </row>
    <row r="11" spans="1:9" ht="19.5" customHeight="1">
      <c r="A11" s="38" t="s">
        <v>41</v>
      </c>
      <c r="B11" s="40">
        <f>G17</f>
        <v>0</v>
      </c>
      <c r="F11" s="28" t="s">
        <v>42</v>
      </c>
      <c r="G11" s="29">
        <v>0</v>
      </c>
      <c r="H11" s="30">
        <v>0</v>
      </c>
      <c r="I11" s="31">
        <f>G11-H11</f>
        <v>0</v>
      </c>
    </row>
    <row r="12" spans="1:9" ht="19.5" customHeight="1">
      <c r="A12" s="38" t="s">
        <v>43</v>
      </c>
      <c r="B12" s="41">
        <f>G20</f>
        <v>0</v>
      </c>
      <c r="F12" s="28" t="s">
        <v>44</v>
      </c>
      <c r="G12" s="32">
        <v>0</v>
      </c>
      <c r="H12" s="33">
        <v>0</v>
      </c>
      <c r="I12" s="34">
        <f>G12-H12</f>
        <v>0</v>
      </c>
    </row>
    <row r="13" spans="1:9" ht="19.5" customHeight="1">
      <c r="A13" s="38" t="s">
        <v>45</v>
      </c>
      <c r="B13" s="42">
        <f>G23</f>
        <v>0</v>
      </c>
      <c r="F13" s="28" t="s">
        <v>46</v>
      </c>
      <c r="G13" s="29">
        <v>0</v>
      </c>
      <c r="H13" s="30">
        <v>0</v>
      </c>
      <c r="I13" s="31">
        <f>G13-H13</f>
        <v>0</v>
      </c>
    </row>
    <row r="14" spans="1:9" ht="19.5" customHeight="1">
      <c r="A14" s="43" t="s">
        <v>47</v>
      </c>
      <c r="B14" s="44">
        <f>SUM(Nov_Cash)</f>
        <v>0</v>
      </c>
      <c r="F14" s="28" t="s">
        <v>48</v>
      </c>
      <c r="G14" s="32">
        <v>0</v>
      </c>
      <c r="H14" s="33">
        <v>0</v>
      </c>
      <c r="I14" s="34">
        <f>G14-H14</f>
        <v>0</v>
      </c>
    </row>
    <row r="15" spans="6:9" ht="19.5" customHeight="1">
      <c r="F15" s="28" t="s">
        <v>49</v>
      </c>
      <c r="G15" s="29">
        <v>0</v>
      </c>
      <c r="H15" s="30">
        <v>0</v>
      </c>
      <c r="I15" s="31">
        <f>G15-H15</f>
        <v>0</v>
      </c>
    </row>
    <row r="16" spans="1:9" ht="19.5" customHeight="1">
      <c r="A16" s="45" t="s">
        <v>50</v>
      </c>
      <c r="B16" s="45" t="s">
        <v>20</v>
      </c>
      <c r="C16" s="45" t="s">
        <v>21</v>
      </c>
      <c r="D16" s="45" t="s">
        <v>22</v>
      </c>
      <c r="F16" s="28" t="s">
        <v>51</v>
      </c>
      <c r="G16" s="32">
        <v>0</v>
      </c>
      <c r="H16" s="33">
        <v>0</v>
      </c>
      <c r="I16" s="34">
        <f>G16-H16</f>
        <v>0</v>
      </c>
    </row>
    <row r="17" spans="1:9" ht="19.5" customHeight="1">
      <c r="A17" s="46" t="s">
        <v>19</v>
      </c>
      <c r="B17" s="47">
        <f>B5</f>
        <v>0</v>
      </c>
      <c r="C17" s="48">
        <f>C5</f>
        <v>0</v>
      </c>
      <c r="D17" s="49">
        <f>B17-C17</f>
        <v>0</v>
      </c>
      <c r="F17" s="28" t="s">
        <v>52</v>
      </c>
      <c r="G17" s="29">
        <v>0</v>
      </c>
      <c r="H17" s="30">
        <v>0</v>
      </c>
      <c r="I17" s="31">
        <f>G17-H17</f>
        <v>0</v>
      </c>
    </row>
    <row r="18" spans="1:9" ht="19.5" customHeight="1">
      <c r="A18" s="46" t="s">
        <v>23</v>
      </c>
      <c r="B18" s="50">
        <f>G25</f>
        <v>0</v>
      </c>
      <c r="C18" s="51">
        <f>H25</f>
        <v>0</v>
      </c>
      <c r="D18" s="52">
        <f>B18-C18</f>
        <v>0</v>
      </c>
      <c r="F18" s="28" t="s">
        <v>53</v>
      </c>
      <c r="G18" s="32">
        <v>0</v>
      </c>
      <c r="H18" s="33">
        <v>0</v>
      </c>
      <c r="I18" s="34">
        <f>G18-H18</f>
        <v>0</v>
      </c>
    </row>
    <row r="19" spans="1:9" ht="19.5" customHeight="1">
      <c r="A19" s="46" t="s">
        <v>54</v>
      </c>
      <c r="B19" s="50">
        <f>B17-B18</f>
        <v>0</v>
      </c>
      <c r="C19" s="51">
        <f>C17-C18</f>
        <v>0</v>
      </c>
      <c r="D19" s="52">
        <f>B19-C19</f>
        <v>0</v>
      </c>
      <c r="F19" s="28" t="s">
        <v>55</v>
      </c>
      <c r="G19" s="29">
        <v>0</v>
      </c>
      <c r="H19" s="30">
        <v>0</v>
      </c>
      <c r="I19" s="31">
        <f>G19-H19</f>
        <v>0</v>
      </c>
    </row>
    <row r="20" spans="1:9" ht="19.5" customHeight="1">
      <c r="A20" s="46" t="s">
        <v>56</v>
      </c>
      <c r="B20" s="50">
        <f>B19</f>
        <v>0</v>
      </c>
      <c r="C20" s="51">
        <v>0</v>
      </c>
      <c r="D20" s="52">
        <f>B20-C20</f>
        <v>0</v>
      </c>
      <c r="F20" s="28" t="s">
        <v>57</v>
      </c>
      <c r="G20" s="32">
        <v>0</v>
      </c>
      <c r="H20" s="33">
        <v>0</v>
      </c>
      <c r="I20" s="34">
        <f>G20-H20</f>
        <v>0</v>
      </c>
    </row>
    <row r="21" spans="1:9" ht="19.5" customHeight="1">
      <c r="A21" s="46" t="s">
        <v>58</v>
      </c>
      <c r="B21" s="50">
        <f>B19-B20</f>
        <v>0</v>
      </c>
      <c r="C21" s="51">
        <v>0</v>
      </c>
      <c r="D21" s="52">
        <f>B21-C21</f>
        <v>0</v>
      </c>
      <c r="F21" s="28" t="s">
        <v>59</v>
      </c>
      <c r="G21" s="29">
        <v>0</v>
      </c>
      <c r="H21" s="30">
        <v>0</v>
      </c>
      <c r="I21" s="31">
        <f>G21-H21</f>
        <v>0</v>
      </c>
    </row>
    <row r="22" spans="1:9" ht="19.5" customHeight="1">
      <c r="A22" s="46" t="s">
        <v>60</v>
      </c>
      <c r="B22" s="50">
        <f>B19-B20-B21</f>
        <v>0</v>
      </c>
      <c r="C22" s="51">
        <v>0</v>
      </c>
      <c r="D22" s="52">
        <f>B22-C22</f>
        <v>0</v>
      </c>
      <c r="F22" s="28" t="s">
        <v>61</v>
      </c>
      <c r="G22" s="32">
        <v>0</v>
      </c>
      <c r="H22" s="33">
        <v>0</v>
      </c>
      <c r="I22" s="34">
        <f>G22-H22</f>
        <v>0</v>
      </c>
    </row>
    <row r="23" spans="1:9" ht="19.5" customHeight="1">
      <c r="A23" s="53" t="s">
        <v>62</v>
      </c>
      <c r="B23" s="54">
        <f>B19-B20-B21-B22</f>
        <v>0</v>
      </c>
      <c r="C23" s="55">
        <v>0</v>
      </c>
      <c r="D23" s="56">
        <f>B23-C23</f>
        <v>0</v>
      </c>
      <c r="F23" s="28" t="s">
        <v>63</v>
      </c>
      <c r="G23" s="29">
        <v>0</v>
      </c>
      <c r="H23" s="30">
        <v>0</v>
      </c>
      <c r="I23" s="31">
        <f>G23-H23</f>
        <v>0</v>
      </c>
    </row>
    <row r="24" spans="1:9" ht="19.5" customHeight="1">
      <c r="A24" s="57" t="s">
        <v>64</v>
      </c>
      <c r="B24" s="58">
        <f>B17-B18-B20-B21-B22-B23</f>
        <v>0</v>
      </c>
      <c r="C24" s="58">
        <f>C19-C20-C21-C22-C23</f>
        <v>0</v>
      </c>
      <c r="D24" s="59">
        <f>B24-C24</f>
        <v>0</v>
      </c>
      <c r="F24" s="60" t="s">
        <v>65</v>
      </c>
      <c r="G24" s="61">
        <v>0</v>
      </c>
      <c r="H24" s="62">
        <v>0</v>
      </c>
      <c r="I24" s="63">
        <f>G24-H24</f>
        <v>0</v>
      </c>
    </row>
    <row r="25" spans="6:9" ht="19.5" customHeight="1">
      <c r="F25" s="64" t="s">
        <v>18</v>
      </c>
      <c r="G25" s="65">
        <f>SUM(Nov_Planned_Expenses)</f>
        <v>0</v>
      </c>
      <c r="H25" s="65">
        <f>SUM(Nov_Actual_Expenses)</f>
        <v>0</v>
      </c>
      <c r="I25" s="66">
        <f>G25-H25</f>
        <v>0</v>
      </c>
    </row>
  </sheetData>
  <sheetProtection/>
  <printOptions/>
  <pageMargins left="0.7479166666666667" right="0.7479166666666667" top="0.75" bottom="0.5" header="0.5118055555555555" footer="0.5118055555555555"/>
  <pageSetup horizontalDpi="300" verticalDpi="300" orientation="landscape"/>
</worksheet>
</file>

<file path=xl/worksheets/sheet14.xml><?xml version="1.0" encoding="utf-8"?>
<worksheet xmlns="http://schemas.openxmlformats.org/spreadsheetml/2006/main" xmlns:r="http://schemas.openxmlformats.org/officeDocument/2006/relationships">
  <dimension ref="A1:I25"/>
  <sheetViews>
    <sheetView showGridLines="0" workbookViewId="0" topLeftCell="A1">
      <selection activeCell="H24" sqref="H24"/>
    </sheetView>
  </sheetViews>
  <sheetFormatPr defaultColWidth="10.3984375" defaultRowHeight="19.5" customHeight="1"/>
  <cols>
    <col min="1" max="1" width="13.3984375" style="14" customWidth="1"/>
    <col min="2" max="3" width="7.59765625" style="14" customWidth="1"/>
    <col min="4" max="4" width="8.296875" style="14" customWidth="1"/>
    <col min="5" max="5" width="3.19921875" style="14" customWidth="1"/>
    <col min="6" max="6" width="19.09765625" style="14" customWidth="1"/>
    <col min="7" max="16384" width="10" style="14" customWidth="1"/>
  </cols>
  <sheetData>
    <row r="1" spans="1:9" ht="19.5" customHeight="1">
      <c r="A1" s="15" t="s">
        <v>19</v>
      </c>
      <c r="B1" s="16" t="s">
        <v>20</v>
      </c>
      <c r="C1" s="16" t="s">
        <v>21</v>
      </c>
      <c r="D1" s="17" t="s">
        <v>22</v>
      </c>
      <c r="F1" s="18" t="s">
        <v>23</v>
      </c>
      <c r="G1" s="18" t="s">
        <v>20</v>
      </c>
      <c r="H1" s="18" t="s">
        <v>21</v>
      </c>
      <c r="I1" s="18" t="s">
        <v>22</v>
      </c>
    </row>
    <row r="2" spans="1:9" ht="19.5" customHeight="1">
      <c r="A2" s="19" t="s">
        <v>24</v>
      </c>
      <c r="B2" s="20">
        <v>0</v>
      </c>
      <c r="C2" s="21">
        <v>0</v>
      </c>
      <c r="D2" s="21">
        <f>C2-B2</f>
        <v>0</v>
      </c>
      <c r="F2" s="22" t="s">
        <v>25</v>
      </c>
      <c r="G2" s="23">
        <v>0</v>
      </c>
      <c r="H2" s="24">
        <v>0</v>
      </c>
      <c r="I2" s="25">
        <f>G2-H2</f>
        <v>0</v>
      </c>
    </row>
    <row r="3" spans="1:9" ht="19.5" customHeight="1">
      <c r="A3" s="19" t="s">
        <v>26</v>
      </c>
      <c r="B3" s="26">
        <v>0</v>
      </c>
      <c r="C3" s="27">
        <v>0</v>
      </c>
      <c r="D3" s="27">
        <f>C3-B3</f>
        <v>0</v>
      </c>
      <c r="F3" s="28" t="s">
        <v>27</v>
      </c>
      <c r="G3" s="29">
        <v>0</v>
      </c>
      <c r="H3" s="30">
        <v>0</v>
      </c>
      <c r="I3" s="31">
        <f>G3-H3</f>
        <v>0</v>
      </c>
    </row>
    <row r="4" spans="1:9" ht="19.5" customHeight="1">
      <c r="A4" s="19" t="s">
        <v>28</v>
      </c>
      <c r="B4" s="26">
        <v>0</v>
      </c>
      <c r="C4" s="27">
        <v>0</v>
      </c>
      <c r="D4" s="27">
        <f>C4-B4</f>
        <v>0</v>
      </c>
      <c r="F4" s="28" t="s">
        <v>29</v>
      </c>
      <c r="G4" s="32">
        <v>0</v>
      </c>
      <c r="H4" s="33">
        <v>0</v>
      </c>
      <c r="I4" s="34">
        <f>G4-H4</f>
        <v>0</v>
      </c>
    </row>
    <row r="5" spans="1:9" ht="19.5" customHeight="1">
      <c r="A5" s="35" t="s">
        <v>18</v>
      </c>
      <c r="B5" s="36">
        <f>SUM(Dec_Planned_Income)</f>
        <v>0</v>
      </c>
      <c r="C5" s="36">
        <f>SUM(Dec_Actual_Income)</f>
        <v>0</v>
      </c>
      <c r="D5" s="36">
        <f>B5-C5</f>
        <v>0</v>
      </c>
      <c r="F5" s="28" t="s">
        <v>30</v>
      </c>
      <c r="G5" s="29">
        <v>0</v>
      </c>
      <c r="H5" s="30">
        <v>0</v>
      </c>
      <c r="I5" s="31">
        <f>G5-H5</f>
        <v>0</v>
      </c>
    </row>
    <row r="6" spans="6:9" ht="19.5" customHeight="1">
      <c r="F6" s="28" t="s">
        <v>31</v>
      </c>
      <c r="G6" s="32">
        <v>0</v>
      </c>
      <c r="H6" s="33">
        <v>0</v>
      </c>
      <c r="I6" s="34">
        <f>G6-H6</f>
        <v>0</v>
      </c>
    </row>
    <row r="7" spans="1:9" ht="19.5" customHeight="1">
      <c r="A7" s="37" t="s">
        <v>32</v>
      </c>
      <c r="B7" s="37" t="s">
        <v>33</v>
      </c>
      <c r="F7" s="28" t="s">
        <v>34</v>
      </c>
      <c r="G7" s="29">
        <v>0</v>
      </c>
      <c r="H7" s="30">
        <v>0</v>
      </c>
      <c r="I7" s="31">
        <f>G7-H7</f>
        <v>0</v>
      </c>
    </row>
    <row r="8" spans="1:9" ht="19.5" customHeight="1">
      <c r="A8" s="38" t="s">
        <v>35</v>
      </c>
      <c r="B8" s="39">
        <f>G12</f>
        <v>0</v>
      </c>
      <c r="F8" s="28" t="s">
        <v>36</v>
      </c>
      <c r="G8" s="32">
        <v>0</v>
      </c>
      <c r="H8" s="33">
        <v>0</v>
      </c>
      <c r="I8" s="34">
        <f>G8-H8</f>
        <v>0</v>
      </c>
    </row>
    <row r="9" spans="1:9" ht="19.5" customHeight="1">
      <c r="A9" s="38" t="s">
        <v>37</v>
      </c>
      <c r="B9" s="40">
        <f>G9</f>
        <v>0</v>
      </c>
      <c r="F9" s="28" t="s">
        <v>38</v>
      </c>
      <c r="G9" s="29">
        <v>0</v>
      </c>
      <c r="H9" s="30">
        <v>0</v>
      </c>
      <c r="I9" s="31">
        <f>G9-H9</f>
        <v>0</v>
      </c>
    </row>
    <row r="10" spans="1:9" ht="19.5" customHeight="1">
      <c r="A10" s="38" t="s">
        <v>39</v>
      </c>
      <c r="B10" s="41">
        <f>G16</f>
        <v>0</v>
      </c>
      <c r="F10" s="28" t="s">
        <v>40</v>
      </c>
      <c r="G10" s="32">
        <v>0</v>
      </c>
      <c r="H10" s="33">
        <v>0</v>
      </c>
      <c r="I10" s="34">
        <f>G10-H10</f>
        <v>0</v>
      </c>
    </row>
    <row r="11" spans="1:9" ht="19.5" customHeight="1">
      <c r="A11" s="38" t="s">
        <v>41</v>
      </c>
      <c r="B11" s="40">
        <f>G17</f>
        <v>0</v>
      </c>
      <c r="F11" s="28" t="s">
        <v>42</v>
      </c>
      <c r="G11" s="29">
        <v>0</v>
      </c>
      <c r="H11" s="30">
        <v>0</v>
      </c>
      <c r="I11" s="31">
        <f>G11-H11</f>
        <v>0</v>
      </c>
    </row>
    <row r="12" spans="1:9" ht="19.5" customHeight="1">
      <c r="A12" s="38" t="s">
        <v>43</v>
      </c>
      <c r="B12" s="41">
        <f>G20</f>
        <v>0</v>
      </c>
      <c r="F12" s="28" t="s">
        <v>44</v>
      </c>
      <c r="G12" s="32">
        <v>0</v>
      </c>
      <c r="H12" s="33">
        <v>0</v>
      </c>
      <c r="I12" s="34">
        <f>G12-H12</f>
        <v>0</v>
      </c>
    </row>
    <row r="13" spans="1:9" ht="19.5" customHeight="1">
      <c r="A13" s="38" t="s">
        <v>45</v>
      </c>
      <c r="B13" s="42">
        <f>G23</f>
        <v>0</v>
      </c>
      <c r="F13" s="28" t="s">
        <v>46</v>
      </c>
      <c r="G13" s="29">
        <v>0</v>
      </c>
      <c r="H13" s="30">
        <v>0</v>
      </c>
      <c r="I13" s="31">
        <f>G13-H13</f>
        <v>0</v>
      </c>
    </row>
    <row r="14" spans="1:9" ht="19.5" customHeight="1">
      <c r="A14" s="43" t="s">
        <v>47</v>
      </c>
      <c r="B14" s="44">
        <f>SUM(Dec_Cash)</f>
        <v>0</v>
      </c>
      <c r="F14" s="28" t="s">
        <v>48</v>
      </c>
      <c r="G14" s="32">
        <v>0</v>
      </c>
      <c r="H14" s="33">
        <v>0</v>
      </c>
      <c r="I14" s="34">
        <f>G14-H14</f>
        <v>0</v>
      </c>
    </row>
    <row r="15" spans="6:9" ht="19.5" customHeight="1">
      <c r="F15" s="28" t="s">
        <v>49</v>
      </c>
      <c r="G15" s="29">
        <v>0</v>
      </c>
      <c r="H15" s="30">
        <v>0</v>
      </c>
      <c r="I15" s="31">
        <f>G15-H15</f>
        <v>0</v>
      </c>
    </row>
    <row r="16" spans="1:9" ht="19.5" customHeight="1">
      <c r="A16" s="45" t="s">
        <v>50</v>
      </c>
      <c r="B16" s="45" t="s">
        <v>20</v>
      </c>
      <c r="C16" s="45" t="s">
        <v>21</v>
      </c>
      <c r="D16" s="45" t="s">
        <v>22</v>
      </c>
      <c r="F16" s="28" t="s">
        <v>51</v>
      </c>
      <c r="G16" s="32">
        <v>0</v>
      </c>
      <c r="H16" s="33">
        <v>0</v>
      </c>
      <c r="I16" s="34">
        <f>G16-H16</f>
        <v>0</v>
      </c>
    </row>
    <row r="17" spans="1:9" ht="19.5" customHeight="1">
      <c r="A17" s="46" t="s">
        <v>19</v>
      </c>
      <c r="B17" s="47">
        <f>B5</f>
        <v>0</v>
      </c>
      <c r="C17" s="48">
        <f>C5</f>
        <v>0</v>
      </c>
      <c r="D17" s="49">
        <f>B17-C17</f>
        <v>0</v>
      </c>
      <c r="F17" s="28" t="s">
        <v>52</v>
      </c>
      <c r="G17" s="29">
        <v>0</v>
      </c>
      <c r="H17" s="30">
        <v>0</v>
      </c>
      <c r="I17" s="31">
        <f>G17-H17</f>
        <v>0</v>
      </c>
    </row>
    <row r="18" spans="1:9" ht="19.5" customHeight="1">
      <c r="A18" s="46" t="s">
        <v>23</v>
      </c>
      <c r="B18" s="50">
        <f>G25</f>
        <v>0</v>
      </c>
      <c r="C18" s="51">
        <f>H25</f>
        <v>0</v>
      </c>
      <c r="D18" s="52">
        <f>B18-C18</f>
        <v>0</v>
      </c>
      <c r="F18" s="28" t="s">
        <v>53</v>
      </c>
      <c r="G18" s="32">
        <v>0</v>
      </c>
      <c r="H18" s="33">
        <v>0</v>
      </c>
      <c r="I18" s="34">
        <f>G18-H18</f>
        <v>0</v>
      </c>
    </row>
    <row r="19" spans="1:9" ht="19.5" customHeight="1">
      <c r="A19" s="46" t="s">
        <v>54</v>
      </c>
      <c r="B19" s="50">
        <f>B17-B18</f>
        <v>0</v>
      </c>
      <c r="C19" s="51">
        <f>C17-C18</f>
        <v>0</v>
      </c>
      <c r="D19" s="52">
        <f>B19-C19</f>
        <v>0</v>
      </c>
      <c r="F19" s="28" t="s">
        <v>55</v>
      </c>
      <c r="G19" s="29">
        <v>0</v>
      </c>
      <c r="H19" s="30">
        <v>0</v>
      </c>
      <c r="I19" s="31">
        <f>G19-H19</f>
        <v>0</v>
      </c>
    </row>
    <row r="20" spans="1:9" ht="19.5" customHeight="1">
      <c r="A20" s="46" t="s">
        <v>56</v>
      </c>
      <c r="B20" s="50">
        <f>B19</f>
        <v>0</v>
      </c>
      <c r="C20" s="51">
        <v>0</v>
      </c>
      <c r="D20" s="52">
        <f>B20-C20</f>
        <v>0</v>
      </c>
      <c r="F20" s="28" t="s">
        <v>57</v>
      </c>
      <c r="G20" s="32">
        <v>0</v>
      </c>
      <c r="H20" s="33">
        <v>0</v>
      </c>
      <c r="I20" s="34">
        <f>G20-H20</f>
        <v>0</v>
      </c>
    </row>
    <row r="21" spans="1:9" ht="19.5" customHeight="1">
      <c r="A21" s="46" t="s">
        <v>58</v>
      </c>
      <c r="B21" s="50">
        <f>B19-B20</f>
        <v>0</v>
      </c>
      <c r="C21" s="51">
        <v>0</v>
      </c>
      <c r="D21" s="52">
        <f>B21-C21</f>
        <v>0</v>
      </c>
      <c r="F21" s="28" t="s">
        <v>59</v>
      </c>
      <c r="G21" s="29">
        <v>0</v>
      </c>
      <c r="H21" s="30">
        <v>0</v>
      </c>
      <c r="I21" s="31">
        <f>G21-H21</f>
        <v>0</v>
      </c>
    </row>
    <row r="22" spans="1:9" ht="19.5" customHeight="1">
      <c r="A22" s="46" t="s">
        <v>60</v>
      </c>
      <c r="B22" s="50">
        <f>B19-B20-B21</f>
        <v>0</v>
      </c>
      <c r="C22" s="51">
        <v>0</v>
      </c>
      <c r="D22" s="52">
        <f>B22-C22</f>
        <v>0</v>
      </c>
      <c r="F22" s="28" t="s">
        <v>61</v>
      </c>
      <c r="G22" s="32">
        <v>0</v>
      </c>
      <c r="H22" s="33">
        <v>0</v>
      </c>
      <c r="I22" s="34">
        <f>G22-H22</f>
        <v>0</v>
      </c>
    </row>
    <row r="23" spans="1:9" ht="19.5" customHeight="1">
      <c r="A23" s="53" t="s">
        <v>62</v>
      </c>
      <c r="B23" s="54">
        <f>B19-B20-B21-B22</f>
        <v>0</v>
      </c>
      <c r="C23" s="55">
        <v>0</v>
      </c>
      <c r="D23" s="56">
        <f>B23-C23</f>
        <v>0</v>
      </c>
      <c r="F23" s="28" t="s">
        <v>63</v>
      </c>
      <c r="G23" s="29">
        <v>0</v>
      </c>
      <c r="H23" s="30">
        <v>0</v>
      </c>
      <c r="I23" s="31">
        <f>G23-H23</f>
        <v>0</v>
      </c>
    </row>
    <row r="24" spans="1:9" ht="19.5" customHeight="1">
      <c r="A24" s="57" t="s">
        <v>64</v>
      </c>
      <c r="B24" s="58">
        <f>B17-B18-B20-B21-B22-B23</f>
        <v>0</v>
      </c>
      <c r="C24" s="58">
        <f>C19-C20-C21-C22-C23</f>
        <v>0</v>
      </c>
      <c r="D24" s="59">
        <f>B24-C24</f>
        <v>0</v>
      </c>
      <c r="F24" s="60" t="s">
        <v>65</v>
      </c>
      <c r="G24" s="61">
        <v>0</v>
      </c>
      <c r="H24" s="62">
        <v>0</v>
      </c>
      <c r="I24" s="63">
        <f>G24-H24</f>
        <v>0</v>
      </c>
    </row>
    <row r="25" spans="6:9" ht="19.5" customHeight="1">
      <c r="F25" s="64" t="s">
        <v>18</v>
      </c>
      <c r="G25" s="65">
        <f>SUM(Dec_Planned_Expenses)</f>
        <v>0</v>
      </c>
      <c r="H25" s="65">
        <f>SUM(Dec_Actual_Expenses)</f>
        <v>0</v>
      </c>
      <c r="I25" s="66">
        <f>G25-H25</f>
        <v>0</v>
      </c>
    </row>
  </sheetData>
  <sheetProtection/>
  <printOptions/>
  <pageMargins left="0.7479166666666667" right="0.7479166666666667" top="0.75" bottom="0.5" header="0.5118055555555555" footer="0.5118055555555555"/>
  <pageSetup horizontalDpi="300" verticalDpi="300" orientation="landscape"/>
</worksheet>
</file>

<file path=xl/worksheets/sheet15.xml><?xml version="1.0" encoding="utf-8"?>
<worksheet xmlns="http://schemas.openxmlformats.org/spreadsheetml/2006/main" xmlns:r="http://schemas.openxmlformats.org/officeDocument/2006/relationships">
  <dimension ref="A1:E25"/>
  <sheetViews>
    <sheetView showGridLines="0" workbookViewId="0" topLeftCell="A1">
      <selection activeCell="B12" sqref="B12"/>
    </sheetView>
  </sheetViews>
  <sheetFormatPr defaultColWidth="10.3984375" defaultRowHeight="19.5" customHeight="1"/>
  <cols>
    <col min="1" max="1" width="19.8984375" style="67" customWidth="1"/>
    <col min="2" max="2" width="10" style="67" customWidth="1"/>
    <col min="3" max="3" width="4.59765625" style="67" customWidth="1"/>
    <col min="4" max="16384" width="10" style="67" customWidth="1"/>
  </cols>
  <sheetData>
    <row r="1" spans="1:5" ht="19.5" customHeight="1">
      <c r="A1" s="18" t="s">
        <v>23</v>
      </c>
      <c r="B1" s="18" t="s">
        <v>20</v>
      </c>
      <c r="D1"/>
      <c r="E1"/>
    </row>
    <row r="2" spans="1:5" ht="19.5" customHeight="1">
      <c r="A2" s="22" t="s">
        <v>25</v>
      </c>
      <c r="B2" s="68">
        <v>0</v>
      </c>
      <c r="D2"/>
      <c r="E2"/>
    </row>
    <row r="3" spans="1:5" ht="19.5" customHeight="1">
      <c r="A3" s="28" t="s">
        <v>27</v>
      </c>
      <c r="B3" s="69">
        <v>0</v>
      </c>
      <c r="D3"/>
      <c r="E3"/>
    </row>
    <row r="4" spans="1:5" ht="19.5" customHeight="1">
      <c r="A4" s="28" t="s">
        <v>29</v>
      </c>
      <c r="B4" s="70">
        <v>0</v>
      </c>
      <c r="D4" s="71" t="s">
        <v>66</v>
      </c>
      <c r="E4" s="71"/>
    </row>
    <row r="5" spans="1:5" ht="19.5" customHeight="1">
      <c r="A5" s="28" t="s">
        <v>30</v>
      </c>
      <c r="B5" s="69">
        <v>0</v>
      </c>
      <c r="D5" s="71">
        <v>1</v>
      </c>
      <c r="E5" s="72">
        <f>B25</f>
        <v>0</v>
      </c>
    </row>
    <row r="6" spans="1:5" ht="19.5" customHeight="1">
      <c r="A6" s="28" t="s">
        <v>31</v>
      </c>
      <c r="B6" s="70">
        <v>0</v>
      </c>
      <c r="D6" s="71">
        <v>2</v>
      </c>
      <c r="E6" s="72">
        <f>E5*2</f>
        <v>0</v>
      </c>
    </row>
    <row r="7" spans="1:5" ht="19.5" customHeight="1">
      <c r="A7" s="28" t="s">
        <v>34</v>
      </c>
      <c r="B7" s="69">
        <v>0</v>
      </c>
      <c r="D7" s="71">
        <v>3</v>
      </c>
      <c r="E7" s="72">
        <f>B25*3</f>
        <v>0</v>
      </c>
    </row>
    <row r="8" spans="1:5" ht="19.5" customHeight="1">
      <c r="A8" s="28" t="s">
        <v>36</v>
      </c>
      <c r="B8" s="70">
        <v>0</v>
      </c>
      <c r="D8" s="71">
        <v>4</v>
      </c>
      <c r="E8" s="72">
        <f>E5*4</f>
        <v>0</v>
      </c>
    </row>
    <row r="9" spans="1:5" ht="19.5" customHeight="1">
      <c r="A9" s="28" t="s">
        <v>38</v>
      </c>
      <c r="B9" s="69">
        <v>0</v>
      </c>
      <c r="D9" s="71">
        <v>5</v>
      </c>
      <c r="E9" s="72">
        <f>E5*5</f>
        <v>0</v>
      </c>
    </row>
    <row r="10" spans="1:5" ht="19.5" customHeight="1">
      <c r="A10" s="28" t="s">
        <v>40</v>
      </c>
      <c r="B10" s="70">
        <v>0</v>
      </c>
      <c r="D10" s="71">
        <v>6</v>
      </c>
      <c r="E10" s="72">
        <f>E5*6</f>
        <v>0</v>
      </c>
    </row>
    <row r="11" spans="1:5" ht="19.5" customHeight="1">
      <c r="A11" s="28" t="s">
        <v>42</v>
      </c>
      <c r="B11" s="69">
        <v>0</v>
      </c>
      <c r="D11"/>
      <c r="E11"/>
    </row>
    <row r="12" spans="1:5" ht="19.5" customHeight="1">
      <c r="A12" s="28" t="s">
        <v>44</v>
      </c>
      <c r="B12" s="70">
        <v>0</v>
      </c>
      <c r="D12"/>
      <c r="E12"/>
    </row>
    <row r="13" spans="1:5" ht="19.5" customHeight="1">
      <c r="A13" s="28" t="s">
        <v>46</v>
      </c>
      <c r="B13" s="69">
        <v>0</v>
      </c>
      <c r="D13"/>
      <c r="E13"/>
    </row>
    <row r="14" spans="1:5" ht="19.5" customHeight="1">
      <c r="A14" s="28" t="s">
        <v>48</v>
      </c>
      <c r="B14" s="70">
        <v>0</v>
      </c>
      <c r="D14"/>
      <c r="E14"/>
    </row>
    <row r="15" spans="1:5" ht="19.5" customHeight="1">
      <c r="A15" s="28" t="s">
        <v>49</v>
      </c>
      <c r="B15" s="69">
        <v>0</v>
      </c>
      <c r="D15"/>
      <c r="E15"/>
    </row>
    <row r="16" spans="1:5" ht="19.5" customHeight="1">
      <c r="A16" s="28" t="s">
        <v>51</v>
      </c>
      <c r="B16" s="70">
        <v>0</v>
      </c>
      <c r="D16"/>
      <c r="E16"/>
    </row>
    <row r="17" spans="1:2" ht="19.5" customHeight="1">
      <c r="A17" s="28" t="s">
        <v>52</v>
      </c>
      <c r="B17" s="69">
        <v>0</v>
      </c>
    </row>
    <row r="18" spans="1:2" ht="19.5" customHeight="1">
      <c r="A18" s="28" t="s">
        <v>53</v>
      </c>
      <c r="B18" s="70">
        <v>0</v>
      </c>
    </row>
    <row r="19" spans="1:2" ht="19.5" customHeight="1">
      <c r="A19" s="28" t="s">
        <v>55</v>
      </c>
      <c r="B19" s="69">
        <v>0</v>
      </c>
    </row>
    <row r="20" spans="1:2" ht="19.5" customHeight="1">
      <c r="A20" s="28" t="s">
        <v>57</v>
      </c>
      <c r="B20" s="70">
        <v>0</v>
      </c>
    </row>
    <row r="21" spans="1:2" ht="19.5" customHeight="1">
      <c r="A21" s="28" t="s">
        <v>59</v>
      </c>
      <c r="B21" s="69">
        <v>0</v>
      </c>
    </row>
    <row r="22" spans="1:2" ht="19.5" customHeight="1">
      <c r="A22" s="28" t="s">
        <v>61</v>
      </c>
      <c r="B22" s="70">
        <v>0</v>
      </c>
    </row>
    <row r="23" spans="1:2" ht="19.5" customHeight="1">
      <c r="A23" s="28" t="s">
        <v>63</v>
      </c>
      <c r="B23" s="69">
        <v>0</v>
      </c>
    </row>
    <row r="24" spans="1:2" ht="19.5" customHeight="1">
      <c r="A24" s="60" t="s">
        <v>65</v>
      </c>
      <c r="B24" s="73">
        <v>0</v>
      </c>
    </row>
    <row r="25" spans="1:2" ht="19.5" customHeight="1">
      <c r="A25" s="64" t="s">
        <v>18</v>
      </c>
      <c r="B25" s="65">
        <f>SUM(Monthly_Expenses)</f>
        <v>0</v>
      </c>
    </row>
  </sheetData>
  <sheetProtection/>
  <printOptions/>
  <pageMargins left="0.7479166666666667" right="0.7479166666666667" top="0.75" bottom="0.5" header="0.5118055555555555" footer="0.5118055555555555"/>
  <pageSetup firstPageNumber="1" useFirstPageNumber="1" horizontalDpi="300" verticalDpi="300" orientation="landscape"/>
  <drawing r:id="rId1"/>
</worksheet>
</file>

<file path=xl/worksheets/sheet16.xml><?xml version="1.0" encoding="utf-8"?>
<worksheet xmlns="http://schemas.openxmlformats.org/spreadsheetml/2006/main" xmlns:r="http://schemas.openxmlformats.org/officeDocument/2006/relationships">
  <dimension ref="A1:K56"/>
  <sheetViews>
    <sheetView showGridLines="0" workbookViewId="0" topLeftCell="A1">
      <selection activeCell="C14" sqref="C14"/>
    </sheetView>
  </sheetViews>
  <sheetFormatPr defaultColWidth="10.3984375" defaultRowHeight="19.5" customHeight="1"/>
  <cols>
    <col min="1" max="1" width="9.3984375" style="74" customWidth="1"/>
    <col min="2" max="2" width="10.09765625" style="74" customWidth="1"/>
    <col min="3" max="3" width="12.19921875" style="74" customWidth="1"/>
    <col min="4" max="4" width="9.69921875" style="74" customWidth="1"/>
    <col min="5" max="5" width="13.296875" style="74" customWidth="1"/>
    <col min="6" max="6" width="3.5" style="74" customWidth="1"/>
    <col min="7" max="7" width="11.69921875" style="74" customWidth="1"/>
    <col min="8" max="8" width="11.296875" style="74" customWidth="1"/>
    <col min="9" max="9" width="10.59765625" style="74" customWidth="1"/>
    <col min="10" max="10" width="8.3984375" style="74" customWidth="1"/>
    <col min="11" max="16384" width="10" style="74" customWidth="1"/>
  </cols>
  <sheetData>
    <row r="1" spans="1:10" ht="13.5">
      <c r="A1" s="75" t="s">
        <v>67</v>
      </c>
      <c r="B1" s="75" t="s">
        <v>68</v>
      </c>
      <c r="C1" s="75" t="s">
        <v>69</v>
      </c>
      <c r="D1" s="75" t="s">
        <v>70</v>
      </c>
      <c r="E1" s="75" t="s">
        <v>71</v>
      </c>
      <c r="F1"/>
      <c r="G1" s="76" t="s">
        <v>72</v>
      </c>
      <c r="H1" s="76"/>
      <c r="I1" s="72">
        <f>C15-C2</f>
        <v>13</v>
      </c>
      <c r="J1"/>
    </row>
    <row r="2" spans="1:10" ht="14.25">
      <c r="A2" s="77">
        <v>37134</v>
      </c>
      <c r="B2" s="78">
        <f>'BS2'!F2</f>
        <v>-20000</v>
      </c>
      <c r="C2" s="78">
        <f>'BS6'!B2</f>
        <v>-150000</v>
      </c>
      <c r="D2" s="78">
        <v>500</v>
      </c>
      <c r="E2" s="78">
        <v>0</v>
      </c>
      <c r="F2"/>
      <c r="G2" s="76" t="s">
        <v>73</v>
      </c>
      <c r="H2" s="76"/>
      <c r="I2" s="72">
        <f>B15-B2</f>
        <v>2428</v>
      </c>
      <c r="J2"/>
    </row>
    <row r="3" spans="1:10" ht="14.25">
      <c r="A3" s="79">
        <v>37986</v>
      </c>
      <c r="B3" s="72">
        <f>'BS2'!F3</f>
        <v>-19699</v>
      </c>
      <c r="C3" s="72">
        <f>'BS6'!B3</f>
        <v>-149999</v>
      </c>
      <c r="D3" s="72">
        <v>600</v>
      </c>
      <c r="E3" s="72">
        <f>(B3-B2)+(C3-C2)+(D3-D2)</f>
        <v>402</v>
      </c>
      <c r="F3"/>
      <c r="G3" s="76" t="s">
        <v>74</v>
      </c>
      <c r="H3" s="76"/>
      <c r="I3" s="72">
        <f>I1+I2</f>
        <v>2441</v>
      </c>
      <c r="J3"/>
    </row>
    <row r="4" spans="1:10" ht="14.25">
      <c r="A4" s="79">
        <v>38017</v>
      </c>
      <c r="B4" s="72">
        <f>'BS2'!F4</f>
        <v>-19596</v>
      </c>
      <c r="C4" s="72">
        <f>'BS6'!B4</f>
        <v>-149998</v>
      </c>
      <c r="D4" s="72">
        <v>700</v>
      </c>
      <c r="E4" s="72">
        <f>(B4-B2)+(C4-C2)+(D4-D2)</f>
        <v>606</v>
      </c>
      <c r="F4"/>
      <c r="G4" s="80" t="s">
        <v>75</v>
      </c>
      <c r="H4" s="80"/>
      <c r="I4" s="81">
        <f>D15-D2</f>
        <v>1201</v>
      </c>
      <c r="J4"/>
    </row>
    <row r="5" spans="1:10" ht="15" customHeight="1">
      <c r="A5" s="79">
        <v>38046</v>
      </c>
      <c r="B5" s="72">
        <f>'BS2'!F5</f>
        <v>-19394</v>
      </c>
      <c r="C5" s="72">
        <f>'BS6'!B5</f>
        <v>-149997</v>
      </c>
      <c r="D5" s="72">
        <v>800</v>
      </c>
      <c r="E5" s="72">
        <f>(B5-B2)+(C5-C2)+(D5-D2)</f>
        <v>909</v>
      </c>
      <c r="F5"/>
      <c r="G5" s="82" t="s">
        <v>76</v>
      </c>
      <c r="H5" s="82"/>
      <c r="I5" s="83">
        <f>I4+I3</f>
        <v>3642</v>
      </c>
      <c r="J5"/>
    </row>
    <row r="6" spans="1:8" ht="14.25">
      <c r="A6" s="79">
        <v>38077</v>
      </c>
      <c r="B6" s="72">
        <f>'BS2'!F6</f>
        <v>-19192</v>
      </c>
      <c r="C6" s="72">
        <f>'BS6'!B6</f>
        <v>-149996</v>
      </c>
      <c r="D6" s="72">
        <v>900</v>
      </c>
      <c r="E6" s="72">
        <f>(B6-B2)+(C6-C2)+(D6-D2)</f>
        <v>1212</v>
      </c>
      <c r="F6"/>
      <c r="G6"/>
      <c r="H6"/>
    </row>
    <row r="7" spans="1:8" ht="14.25">
      <c r="A7" s="79">
        <v>38107</v>
      </c>
      <c r="B7" s="72">
        <f>'BS2'!F7</f>
        <v>-18990</v>
      </c>
      <c r="C7" s="72">
        <f>'BS6'!B7</f>
        <v>-149995</v>
      </c>
      <c r="D7" s="72">
        <v>1000</v>
      </c>
      <c r="E7" s="72">
        <f>(B7-B2)+(C7-C2)+(D7-D2)</f>
        <v>1515</v>
      </c>
      <c r="F7"/>
      <c r="G7"/>
      <c r="H7"/>
    </row>
    <row r="8" spans="1:8" ht="14.25">
      <c r="A8" s="79">
        <v>38138</v>
      </c>
      <c r="B8" s="72">
        <f>'BS2'!F8</f>
        <v>-18788</v>
      </c>
      <c r="C8" s="72">
        <f>'BS6'!B8</f>
        <v>-149994</v>
      </c>
      <c r="D8" s="72">
        <v>1100</v>
      </c>
      <c r="E8" s="72">
        <f>(B8-B2)+(C8-C2)+(D8-D2)</f>
        <v>1818</v>
      </c>
      <c r="F8"/>
      <c r="G8"/>
      <c r="H8"/>
    </row>
    <row r="9" spans="1:5" ht="14.25">
      <c r="A9" s="79">
        <v>38168</v>
      </c>
      <c r="B9" s="72">
        <f>'BS2'!F9</f>
        <v>-18586</v>
      </c>
      <c r="C9" s="72">
        <f>'BS6'!B9</f>
        <v>-149993</v>
      </c>
      <c r="D9" s="72">
        <v>1200</v>
      </c>
      <c r="E9" s="72">
        <f>(B9-B2)+(C9-C2)+(D9-D2)</f>
        <v>2121</v>
      </c>
    </row>
    <row r="10" spans="1:5" ht="14.25">
      <c r="A10" s="79">
        <v>38199</v>
      </c>
      <c r="B10" s="72">
        <f>'BS2'!F10</f>
        <v>-18384</v>
      </c>
      <c r="C10" s="72">
        <f>'BS6'!B10</f>
        <v>-149992</v>
      </c>
      <c r="D10" s="72">
        <v>1300</v>
      </c>
      <c r="E10" s="72">
        <f>(B10-B2)+(C10-C2)+(D10-D2)</f>
        <v>2424</v>
      </c>
    </row>
    <row r="11" spans="1:5" ht="14.25">
      <c r="A11" s="79">
        <v>38230</v>
      </c>
      <c r="B11" s="72">
        <f>'BS2'!F11</f>
        <v>-18182</v>
      </c>
      <c r="C11" s="72">
        <f>'BS6'!B11</f>
        <v>-149991</v>
      </c>
      <c r="D11" s="72">
        <v>1400</v>
      </c>
      <c r="E11" s="72">
        <f>(B11-B2)+(C11-C2)+(D11-D2)</f>
        <v>2727</v>
      </c>
    </row>
    <row r="12" spans="1:5" ht="14.25">
      <c r="A12" s="79">
        <v>38260</v>
      </c>
      <c r="B12" s="72">
        <f>'BS2'!F12</f>
        <v>-17980</v>
      </c>
      <c r="C12" s="72">
        <f>'BS6'!B12</f>
        <v>-149990</v>
      </c>
      <c r="D12" s="72">
        <v>1500</v>
      </c>
      <c r="E12" s="72">
        <f>(B12-B2)+(C12-C2)+(D12-D2)</f>
        <v>3030</v>
      </c>
    </row>
    <row r="13" spans="1:5" ht="14.25">
      <c r="A13" s="79">
        <v>38291</v>
      </c>
      <c r="B13" s="72">
        <f>'BS2'!F13</f>
        <v>-17778</v>
      </c>
      <c r="C13" s="72">
        <f>'BS6'!B13</f>
        <v>-149989</v>
      </c>
      <c r="D13" s="72">
        <v>1600</v>
      </c>
      <c r="E13" s="72">
        <f>(B13-B2)+(C13-C2)+(D13-D2)</f>
        <v>3333</v>
      </c>
    </row>
    <row r="14" spans="1:5" ht="14.25">
      <c r="A14" s="79">
        <v>38321</v>
      </c>
      <c r="B14" s="72">
        <f>'BS2'!F14</f>
        <v>-17576</v>
      </c>
      <c r="C14" s="72">
        <f>'BS6'!B14</f>
        <v>-149988</v>
      </c>
      <c r="D14" s="72">
        <v>1700</v>
      </c>
      <c r="E14" s="72">
        <f>(B14-B2)+(C14-C2)+(D14-D2)</f>
        <v>3636</v>
      </c>
    </row>
    <row r="15" spans="1:5" ht="14.25">
      <c r="A15" s="79">
        <v>38352</v>
      </c>
      <c r="B15" s="72">
        <f>'BS2'!F15</f>
        <v>-17572</v>
      </c>
      <c r="C15" s="72">
        <f>'BS6'!B15</f>
        <v>-149987</v>
      </c>
      <c r="D15" s="72">
        <v>1701</v>
      </c>
      <c r="E15" s="72">
        <f>(B15-B2)+(C15-C2)+(D15-D2)</f>
        <v>3642</v>
      </c>
    </row>
    <row r="16" spans="1:11" ht="13.5">
      <c r="A16"/>
      <c r="B16"/>
      <c r="C16"/>
      <c r="D16"/>
      <c r="E16"/>
      <c r="G16" s="75" t="s">
        <v>77</v>
      </c>
      <c r="H16" s="75" t="s">
        <v>78</v>
      </c>
      <c r="I16" s="75" t="s">
        <v>79</v>
      </c>
      <c r="J16" s="75" t="s">
        <v>80</v>
      </c>
      <c r="K16" s="75" t="s">
        <v>81</v>
      </c>
    </row>
    <row r="17" spans="1:11" ht="13.5">
      <c r="A17"/>
      <c r="B17"/>
      <c r="C17"/>
      <c r="D17"/>
      <c r="E17"/>
      <c r="G17" s="84" t="s">
        <v>82</v>
      </c>
      <c r="H17" s="85">
        <v>1000</v>
      </c>
      <c r="I17" s="86"/>
      <c r="J17" s="87">
        <v>1020</v>
      </c>
      <c r="K17" s="88">
        <v>37250</v>
      </c>
    </row>
    <row r="18" spans="1:11" ht="13.5">
      <c r="A18"/>
      <c r="B18"/>
      <c r="C18"/>
      <c r="D18"/>
      <c r="E18"/>
      <c r="F18" s="89"/>
      <c r="G18" s="90" t="s">
        <v>83</v>
      </c>
      <c r="H18" s="91">
        <f>-B2</f>
        <v>20000</v>
      </c>
      <c r="I18" s="92"/>
      <c r="J18" s="93">
        <f>I2</f>
        <v>2428</v>
      </c>
      <c r="K18" s="94"/>
    </row>
    <row r="19" spans="1:11" ht="13.5">
      <c r="A19"/>
      <c r="B19"/>
      <c r="C19"/>
      <c r="D19"/>
      <c r="E19"/>
      <c r="G19" s="84" t="s">
        <v>84</v>
      </c>
      <c r="H19" s="85">
        <v>10000</v>
      </c>
      <c r="I19" s="86"/>
      <c r="J19" s="87">
        <v>1020</v>
      </c>
      <c r="K19" s="95"/>
    </row>
    <row r="20" spans="1:11" ht="13.5">
      <c r="A20"/>
      <c r="B20"/>
      <c r="C20"/>
      <c r="D20"/>
      <c r="E20"/>
      <c r="G20" s="84" t="s">
        <v>85</v>
      </c>
      <c r="H20" s="85"/>
      <c r="I20" s="86"/>
      <c r="J20" s="95"/>
      <c r="K20" s="95"/>
    </row>
    <row r="21" spans="1:11" ht="13.5">
      <c r="A21"/>
      <c r="B21"/>
      <c r="C21"/>
      <c r="D21"/>
      <c r="E21"/>
      <c r="G21" s="84" t="s">
        <v>86</v>
      </c>
      <c r="H21" s="85" t="s">
        <v>87</v>
      </c>
      <c r="I21" s="86"/>
      <c r="J21" s="95" t="s">
        <v>88</v>
      </c>
      <c r="K21" s="95"/>
    </row>
    <row r="22" spans="1:11" ht="13.5">
      <c r="A22"/>
      <c r="B22"/>
      <c r="C22"/>
      <c r="D22"/>
      <c r="E22"/>
      <c r="G22" s="84" t="s">
        <v>89</v>
      </c>
      <c r="H22" s="85">
        <f>C2</f>
        <v>-150000</v>
      </c>
      <c r="I22" s="86"/>
      <c r="J22" s="96">
        <f>I1</f>
        <v>13</v>
      </c>
      <c r="K22" s="95"/>
    </row>
    <row r="23" spans="1:11" ht="13.5">
      <c r="A23"/>
      <c r="B23"/>
      <c r="C23"/>
      <c r="D23"/>
      <c r="E23"/>
      <c r="G23" s="84" t="s">
        <v>90</v>
      </c>
      <c r="H23" s="85"/>
      <c r="I23" s="86"/>
      <c r="J23" s="95"/>
      <c r="K23" s="95"/>
    </row>
    <row r="24" spans="1:6" ht="13.5">
      <c r="A24"/>
      <c r="B24"/>
      <c r="C24"/>
      <c r="D24"/>
      <c r="E24"/>
      <c r="F24"/>
    </row>
    <row r="25" spans="1:8" ht="13.5">
      <c r="A25"/>
      <c r="B25"/>
      <c r="C25"/>
      <c r="D25"/>
      <c r="E25"/>
      <c r="F25"/>
      <c r="G25"/>
      <c r="H25"/>
    </row>
    <row r="26" spans="1:8" ht="13.5">
      <c r="A26"/>
      <c r="B26"/>
      <c r="C26"/>
      <c r="D26"/>
      <c r="E26"/>
      <c r="F26"/>
      <c r="G26"/>
      <c r="H26"/>
    </row>
    <row r="27" spans="1:8" ht="13.5">
      <c r="A27"/>
      <c r="B27"/>
      <c r="C27"/>
      <c r="D27"/>
      <c r="E27"/>
      <c r="F27"/>
      <c r="G27"/>
      <c r="H27"/>
    </row>
    <row r="28" spans="1:8" ht="13.5">
      <c r="A28"/>
      <c r="B28"/>
      <c r="C28"/>
      <c r="D28"/>
      <c r="E28"/>
      <c r="F28"/>
      <c r="G28"/>
      <c r="H28"/>
    </row>
    <row r="29" spans="1:8" ht="13.5">
      <c r="A29"/>
      <c r="B29"/>
      <c r="C29"/>
      <c r="D29"/>
      <c r="E29"/>
      <c r="F29"/>
      <c r="G29"/>
      <c r="H29"/>
    </row>
    <row r="30" spans="1:8" ht="13.5">
      <c r="A30"/>
      <c r="B30"/>
      <c r="C30"/>
      <c r="D30"/>
      <c r="E30"/>
      <c r="F30"/>
      <c r="G30"/>
      <c r="H30"/>
    </row>
    <row r="31" spans="1:8" ht="13.5">
      <c r="A31"/>
      <c r="B31"/>
      <c r="C31"/>
      <c r="D31"/>
      <c r="E31"/>
      <c r="F31"/>
      <c r="G31"/>
      <c r="H31"/>
    </row>
    <row r="32" spans="1:8" ht="13.5">
      <c r="A32"/>
      <c r="B32"/>
      <c r="C32"/>
      <c r="D32"/>
      <c r="E32"/>
      <c r="F32"/>
      <c r="G32"/>
      <c r="H32"/>
    </row>
    <row r="33" spans="1:8" ht="13.5">
      <c r="A33"/>
      <c r="B33"/>
      <c r="C33"/>
      <c r="D33"/>
      <c r="E33"/>
      <c r="F33"/>
      <c r="G33"/>
      <c r="H33"/>
    </row>
    <row r="34" spans="1:8" ht="13.5">
      <c r="A34"/>
      <c r="B34"/>
      <c r="C34"/>
      <c r="D34"/>
      <c r="E34"/>
      <c r="F34"/>
      <c r="G34"/>
      <c r="H34"/>
    </row>
    <row r="35" spans="1:8" ht="13.5">
      <c r="A35"/>
      <c r="B35"/>
      <c r="C35"/>
      <c r="D35"/>
      <c r="E35"/>
      <c r="F35"/>
      <c r="G35"/>
      <c r="H35"/>
    </row>
    <row r="36" spans="1:8" ht="13.5">
      <c r="A36"/>
      <c r="B36"/>
      <c r="C36"/>
      <c r="D36"/>
      <c r="E36"/>
      <c r="F36"/>
      <c r="G36"/>
      <c r="H36"/>
    </row>
    <row r="37" spans="1:8" ht="13.5">
      <c r="A37"/>
      <c r="B37"/>
      <c r="C37"/>
      <c r="D37"/>
      <c r="E37"/>
      <c r="F37"/>
      <c r="G37"/>
      <c r="H37"/>
    </row>
    <row r="38" spans="1:8" ht="13.5">
      <c r="A38"/>
      <c r="B38"/>
      <c r="C38"/>
      <c r="D38"/>
      <c r="E38"/>
      <c r="F38"/>
      <c r="G38"/>
      <c r="H38"/>
    </row>
    <row r="39" spans="1:8" ht="13.5">
      <c r="A39"/>
      <c r="B39"/>
      <c r="C39"/>
      <c r="D39"/>
      <c r="E39"/>
      <c r="F39"/>
      <c r="G39"/>
      <c r="H39"/>
    </row>
    <row r="40" spans="1:8" ht="13.5">
      <c r="A40"/>
      <c r="B40"/>
      <c r="C40"/>
      <c r="D40"/>
      <c r="E40"/>
      <c r="F40"/>
      <c r="G40"/>
      <c r="H40"/>
    </row>
    <row r="41" spans="1:8" ht="13.5">
      <c r="A41"/>
      <c r="B41"/>
      <c r="C41"/>
      <c r="D41"/>
      <c r="E41"/>
      <c r="F41"/>
      <c r="G41"/>
      <c r="H41"/>
    </row>
    <row r="42" spans="6:8" ht="13.5">
      <c r="F42"/>
      <c r="G42"/>
      <c r="H42"/>
    </row>
    <row r="43" spans="6:8" ht="13.5">
      <c r="F43"/>
      <c r="G43"/>
      <c r="H43"/>
    </row>
    <row r="44" spans="6:8" ht="13.5">
      <c r="F44"/>
      <c r="G44"/>
      <c r="H44"/>
    </row>
    <row r="45" spans="6:8" ht="13.5">
      <c r="F45"/>
      <c r="G45"/>
      <c r="H45"/>
    </row>
    <row r="46" spans="6:8" ht="13.5">
      <c r="F46"/>
      <c r="G46"/>
      <c r="H46"/>
    </row>
    <row r="47" spans="6:8" ht="13.5">
      <c r="F47"/>
      <c r="G47"/>
      <c r="H47"/>
    </row>
    <row r="48" spans="6:8" ht="13.5">
      <c r="F48"/>
      <c r="G48"/>
      <c r="H48"/>
    </row>
    <row r="49" spans="6:8" ht="13.5">
      <c r="F49"/>
      <c r="G49"/>
      <c r="H49"/>
    </row>
    <row r="50" spans="6:8" ht="13.5">
      <c r="F50"/>
      <c r="G50"/>
      <c r="H50"/>
    </row>
    <row r="51" spans="6:8" ht="13.5">
      <c r="F51"/>
      <c r="G51"/>
      <c r="H51"/>
    </row>
    <row r="52" spans="6:8" ht="13.5">
      <c r="F52"/>
      <c r="G52"/>
      <c r="H52"/>
    </row>
    <row r="53" spans="6:8" ht="13.5">
      <c r="F53"/>
      <c r="G53"/>
      <c r="H53"/>
    </row>
    <row r="54" spans="6:8" ht="19.5" customHeight="1">
      <c r="F54"/>
      <c r="G54"/>
      <c r="H54"/>
    </row>
    <row r="55" spans="6:8" ht="19.5" customHeight="1">
      <c r="F55"/>
      <c r="G55"/>
      <c r="H55"/>
    </row>
    <row r="56" spans="6:8" ht="19.5" customHeight="1">
      <c r="F56"/>
      <c r="G56"/>
      <c r="H56"/>
    </row>
  </sheetData>
  <sheetProtection/>
  <mergeCells count="5">
    <mergeCell ref="G1:H1"/>
    <mergeCell ref="G2:H2"/>
    <mergeCell ref="G3:H3"/>
    <mergeCell ref="G4:H4"/>
    <mergeCell ref="G5:H5"/>
  </mergeCells>
  <conditionalFormatting sqref="B2:C15 D2 E3:E15">
    <cfRule type="cellIs" priority="1" dxfId="0" operator="lessThan" stopIfTrue="1">
      <formula>0</formula>
    </cfRule>
  </conditionalFormatting>
  <conditionalFormatting sqref="D3:D9 D11:D15 E2">
    <cfRule type="cellIs" priority="2" dxfId="0" operator="lessThan" stopIfTrue="1">
      <formula>0</formula>
    </cfRule>
  </conditionalFormatting>
  <conditionalFormatting sqref="D10">
    <cfRule type="cellIs" priority="3" dxfId="0" operator="lessThan" stopIfTrue="1">
      <formula>0</formula>
    </cfRule>
  </conditionalFormatting>
  <printOptions/>
  <pageMargins left="0.7875" right="0.7875" top="1.025" bottom="1.025" header="0.7875" footer="0.7875"/>
  <pageSetup horizontalDpi="300" verticalDpi="300" orientation="portrait"/>
  <headerFooter alignWithMargins="0">
    <oddHeader>&amp;C&amp;"Arial,Regular"&amp;10&amp;A</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E16"/>
  <sheetViews>
    <sheetView showGridLines="0" workbookViewId="0" topLeftCell="A1">
      <selection activeCell="E2" sqref="E2"/>
    </sheetView>
  </sheetViews>
  <sheetFormatPr defaultColWidth="11.19921875" defaultRowHeight="14.25"/>
  <cols>
    <col min="1" max="1" width="12.3984375" style="0" customWidth="1"/>
    <col min="2" max="2" width="11.796875" style="97" customWidth="1"/>
    <col min="3" max="3" width="10.5" style="0" customWidth="1"/>
    <col min="4" max="4" width="17.8984375" style="0" customWidth="1"/>
    <col min="5" max="16384" width="10.5" style="0" customWidth="1"/>
  </cols>
  <sheetData>
    <row r="1" spans="1:5" ht="13.5">
      <c r="A1" s="98" t="s">
        <v>67</v>
      </c>
      <c r="B1" s="99" t="s">
        <v>91</v>
      </c>
      <c r="C1" s="98" t="s">
        <v>92</v>
      </c>
      <c r="D1" s="97" t="s">
        <v>93</v>
      </c>
      <c r="E1" s="100">
        <f>B4</f>
        <v>1020</v>
      </c>
    </row>
    <row r="2" spans="1:3" ht="13.5">
      <c r="A2" s="79">
        <v>37134</v>
      </c>
      <c r="B2" s="101">
        <v>0</v>
      </c>
      <c r="C2" s="101" t="s">
        <v>94</v>
      </c>
    </row>
    <row r="3" spans="1:3" ht="13.5">
      <c r="A3" s="79">
        <v>37225</v>
      </c>
      <c r="B3" s="101">
        <v>1000</v>
      </c>
      <c r="C3" s="101" t="s">
        <v>95</v>
      </c>
    </row>
    <row r="4" spans="1:3" ht="13.5">
      <c r="A4" s="102">
        <v>37986</v>
      </c>
      <c r="B4" s="103">
        <v>1020</v>
      </c>
      <c r="C4" s="103"/>
    </row>
    <row r="5" spans="1:3" ht="13.5">
      <c r="A5" s="79">
        <v>38017</v>
      </c>
      <c r="B5" s="101">
        <v>1021</v>
      </c>
      <c r="C5" s="101"/>
    </row>
    <row r="6" spans="1:3" ht="13.5">
      <c r="A6" s="79">
        <v>38046</v>
      </c>
      <c r="B6" s="101">
        <v>1022</v>
      </c>
      <c r="C6" s="101"/>
    </row>
    <row r="7" spans="1:3" ht="13.5">
      <c r="A7" s="79">
        <v>38077</v>
      </c>
      <c r="B7" s="101">
        <v>1023</v>
      </c>
      <c r="C7" s="101"/>
    </row>
    <row r="8" spans="1:3" ht="13.5">
      <c r="A8" s="79">
        <v>38107</v>
      </c>
      <c r="B8" s="101">
        <v>1024</v>
      </c>
      <c r="C8" s="101"/>
    </row>
    <row r="9" spans="1:3" ht="13.5">
      <c r="A9" s="79">
        <v>38138</v>
      </c>
      <c r="B9" s="101">
        <v>1025</v>
      </c>
      <c r="C9" s="101"/>
    </row>
    <row r="10" spans="1:3" ht="13.5">
      <c r="A10" s="79">
        <v>38168</v>
      </c>
      <c r="B10" s="101">
        <v>1026</v>
      </c>
      <c r="C10" s="101"/>
    </row>
    <row r="11" spans="1:3" ht="13.5">
      <c r="A11" s="79">
        <v>38199</v>
      </c>
      <c r="B11" s="101">
        <v>1027</v>
      </c>
      <c r="C11" s="101"/>
    </row>
    <row r="12" spans="1:3" ht="13.5">
      <c r="A12" s="79">
        <v>38230</v>
      </c>
      <c r="B12" s="101">
        <v>1028</v>
      </c>
      <c r="C12" s="101"/>
    </row>
    <row r="13" spans="1:3" ht="13.5">
      <c r="A13" s="79">
        <v>38260</v>
      </c>
      <c r="B13" s="101">
        <v>1029</v>
      </c>
      <c r="C13" s="101"/>
    </row>
    <row r="14" spans="1:3" ht="13.5">
      <c r="A14" s="79">
        <v>38291</v>
      </c>
      <c r="B14" s="101">
        <v>1030</v>
      </c>
      <c r="C14" s="101"/>
    </row>
    <row r="15" spans="1:3" ht="13.5">
      <c r="A15" s="79">
        <v>38321</v>
      </c>
      <c r="B15" s="101">
        <v>1031</v>
      </c>
      <c r="C15" s="101"/>
    </row>
    <row r="16" spans="1:3" ht="13.5">
      <c r="A16" s="79">
        <v>38352</v>
      </c>
      <c r="B16" s="101">
        <v>1032</v>
      </c>
      <c r="C16" s="101"/>
    </row>
  </sheetData>
  <sheetProtection/>
  <conditionalFormatting sqref="B2:C16">
    <cfRule type="cellIs" priority="1" dxfId="0" operator="lessThan" stopIfTrue="1">
      <formula>0</formula>
    </cfRule>
  </conditionalFormatting>
  <printOptions/>
  <pageMargins left="0.7875" right="0.7875" top="1.025" bottom="1.025" header="0.7875" footer="0.7875"/>
  <pageSetup horizontalDpi="300" verticalDpi="300" orientation="portrait"/>
  <headerFooter alignWithMargins="0">
    <oddHeader>&amp;C&amp;"Arial,Regular"&amp;10&amp;A</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15"/>
  <sheetViews>
    <sheetView showGridLines="0" workbookViewId="0" topLeftCell="A1">
      <selection activeCell="H2" sqref="H2"/>
    </sheetView>
  </sheetViews>
  <sheetFormatPr defaultColWidth="10.3984375" defaultRowHeight="19.5" customHeight="1"/>
  <cols>
    <col min="1" max="1" width="9.796875" style="74" customWidth="1"/>
    <col min="2" max="2" width="15.09765625" style="74" customWidth="1"/>
    <col min="3" max="3" width="11.296875" style="74" customWidth="1"/>
    <col min="4" max="4" width="11.09765625" style="74" customWidth="1"/>
    <col min="5" max="5" width="11.59765625" style="74" customWidth="1"/>
    <col min="6" max="6" width="13.296875" style="74" customWidth="1"/>
    <col min="7" max="16384" width="10" style="74" customWidth="1"/>
  </cols>
  <sheetData>
    <row r="1" spans="1:8" ht="12.75">
      <c r="A1" s="75" t="s">
        <v>67</v>
      </c>
      <c r="B1" s="75" t="s">
        <v>96</v>
      </c>
      <c r="C1" s="75" t="s">
        <v>97</v>
      </c>
      <c r="D1" s="75" t="s">
        <v>98</v>
      </c>
      <c r="E1" s="75" t="s">
        <v>62</v>
      </c>
      <c r="F1" s="75" t="s">
        <v>18</v>
      </c>
      <c r="G1" s="74" t="s">
        <v>99</v>
      </c>
      <c r="H1" s="104">
        <f>F3</f>
        <v>-19699</v>
      </c>
    </row>
    <row r="2" spans="1:7" ht="14.25">
      <c r="A2" s="105">
        <v>37134</v>
      </c>
      <c r="B2" s="106">
        <v>-5000</v>
      </c>
      <c r="C2" s="106">
        <v>-5000</v>
      </c>
      <c r="D2" s="106">
        <v>-5000</v>
      </c>
      <c r="E2" s="106">
        <v>-5000</v>
      </c>
      <c r="F2" s="106">
        <f>SUM(B2:E2)</f>
        <v>-20000</v>
      </c>
      <c r="G2" s="74" t="s">
        <v>94</v>
      </c>
    </row>
    <row r="3" spans="1:6" ht="14.25">
      <c r="A3" s="102">
        <v>37986</v>
      </c>
      <c r="B3" s="103">
        <v>-4900</v>
      </c>
      <c r="C3" s="103">
        <v>-4900</v>
      </c>
      <c r="D3" s="103">
        <v>-4999</v>
      </c>
      <c r="E3" s="103">
        <v>-4900</v>
      </c>
      <c r="F3" s="103">
        <f>SUM(B3:E3)</f>
        <v>-19699</v>
      </c>
    </row>
    <row r="4" spans="1:6" ht="14.25">
      <c r="A4" s="79">
        <v>38017</v>
      </c>
      <c r="B4" s="101">
        <v>-4800</v>
      </c>
      <c r="C4" s="101">
        <v>-4998</v>
      </c>
      <c r="D4" s="101">
        <v>-4998</v>
      </c>
      <c r="E4" s="101">
        <v>-4800</v>
      </c>
      <c r="F4" s="101">
        <f>SUM(B4:E4)</f>
        <v>-19596</v>
      </c>
    </row>
    <row r="5" spans="1:6" ht="14.25">
      <c r="A5" s="79">
        <v>38046</v>
      </c>
      <c r="B5" s="101">
        <v>-4700</v>
      </c>
      <c r="C5" s="101">
        <v>-4997</v>
      </c>
      <c r="D5" s="101">
        <v>-4997</v>
      </c>
      <c r="E5" s="101">
        <v>-4700</v>
      </c>
      <c r="F5" s="101">
        <f>SUM(B5:E5)</f>
        <v>-19394</v>
      </c>
    </row>
    <row r="6" spans="1:6" ht="14.25">
      <c r="A6" s="79">
        <v>38077</v>
      </c>
      <c r="B6" s="101">
        <v>-4600</v>
      </c>
      <c r="C6" s="101">
        <v>-4996</v>
      </c>
      <c r="D6" s="101">
        <v>-4996</v>
      </c>
      <c r="E6" s="101">
        <v>-4600</v>
      </c>
      <c r="F6" s="101">
        <f>SUM(B6:E6)</f>
        <v>-19192</v>
      </c>
    </row>
    <row r="7" spans="1:6" ht="14.25">
      <c r="A7" s="79">
        <v>38107</v>
      </c>
      <c r="B7" s="101">
        <v>-4500</v>
      </c>
      <c r="C7" s="101">
        <v>-4995</v>
      </c>
      <c r="D7" s="101">
        <v>-4995</v>
      </c>
      <c r="E7" s="101">
        <v>-4500</v>
      </c>
      <c r="F7" s="101">
        <f>SUM(B7:E7)</f>
        <v>-18990</v>
      </c>
    </row>
    <row r="8" spans="1:6" ht="14.25">
      <c r="A8" s="79">
        <v>38138</v>
      </c>
      <c r="B8" s="101">
        <v>-4400</v>
      </c>
      <c r="C8" s="101">
        <v>-4994</v>
      </c>
      <c r="D8" s="101">
        <v>-4994</v>
      </c>
      <c r="E8" s="101">
        <v>-4400</v>
      </c>
      <c r="F8" s="101">
        <f>SUM(B8:E8)</f>
        <v>-18788</v>
      </c>
    </row>
    <row r="9" spans="1:6" ht="14.25">
      <c r="A9" s="79">
        <v>38168</v>
      </c>
      <c r="B9" s="101">
        <v>-4300</v>
      </c>
      <c r="C9" s="101">
        <v>-4993</v>
      </c>
      <c r="D9" s="101">
        <v>-4993</v>
      </c>
      <c r="E9" s="101">
        <v>-4300</v>
      </c>
      <c r="F9" s="101">
        <f>SUM(B9:E9)</f>
        <v>-18586</v>
      </c>
    </row>
    <row r="10" spans="1:6" ht="14.25">
      <c r="A10" s="79">
        <v>38199</v>
      </c>
      <c r="B10" s="101">
        <v>-4200</v>
      </c>
      <c r="C10" s="101">
        <v>-4992</v>
      </c>
      <c r="D10" s="101">
        <v>-4992</v>
      </c>
      <c r="E10" s="101">
        <v>-4200</v>
      </c>
      <c r="F10" s="101">
        <f>SUM(B10:E10)</f>
        <v>-18384</v>
      </c>
    </row>
    <row r="11" spans="1:6" ht="14.25">
      <c r="A11" s="79">
        <v>38230</v>
      </c>
      <c r="B11" s="101">
        <v>-4100</v>
      </c>
      <c r="C11" s="101">
        <v>-4991</v>
      </c>
      <c r="D11" s="101">
        <v>-4991</v>
      </c>
      <c r="E11" s="101">
        <v>-4100</v>
      </c>
      <c r="F11" s="101">
        <f>SUM(B11:E11)</f>
        <v>-18182</v>
      </c>
    </row>
    <row r="12" spans="1:6" ht="14.25">
      <c r="A12" s="79">
        <v>38260</v>
      </c>
      <c r="B12" s="101">
        <v>-4000</v>
      </c>
      <c r="C12" s="101">
        <v>-4990</v>
      </c>
      <c r="D12" s="101">
        <v>-4990</v>
      </c>
      <c r="E12" s="101">
        <v>-4000</v>
      </c>
      <c r="F12" s="101">
        <f>SUM(B12:E12)</f>
        <v>-17980</v>
      </c>
    </row>
    <row r="13" spans="1:6" ht="14.25">
      <c r="A13" s="79">
        <v>38291</v>
      </c>
      <c r="B13" s="101">
        <v>-3900</v>
      </c>
      <c r="C13" s="101">
        <v>-4989</v>
      </c>
      <c r="D13" s="101">
        <v>-4989</v>
      </c>
      <c r="E13" s="101">
        <v>-3900</v>
      </c>
      <c r="F13" s="101">
        <f>SUM(B13:E13)</f>
        <v>-17778</v>
      </c>
    </row>
    <row r="14" spans="1:6" ht="14.25">
      <c r="A14" s="79">
        <v>38321</v>
      </c>
      <c r="B14" s="101">
        <v>-3800</v>
      </c>
      <c r="C14" s="101">
        <v>-4988</v>
      </c>
      <c r="D14" s="101">
        <v>-4988</v>
      </c>
      <c r="E14" s="101">
        <v>-3800</v>
      </c>
      <c r="F14" s="101">
        <f>SUM(B14:E14)</f>
        <v>-17576</v>
      </c>
    </row>
    <row r="15" spans="1:6" ht="14.25">
      <c r="A15" s="79">
        <v>38352</v>
      </c>
      <c r="B15" s="101">
        <v>-3799</v>
      </c>
      <c r="C15" s="101">
        <v>-4987</v>
      </c>
      <c r="D15" s="101">
        <v>-4987</v>
      </c>
      <c r="E15" s="101">
        <v>-3799</v>
      </c>
      <c r="F15" s="101">
        <f>SUM(B15:E15)</f>
        <v>-17572</v>
      </c>
    </row>
    <row r="16" ht="12.75"/>
    <row r="17" ht="12.75"/>
    <row r="18" ht="12.75"/>
    <row r="19" ht="12.75"/>
    <row r="20" ht="12.75"/>
    <row r="21" ht="12.75"/>
    <row r="22" ht="12.75"/>
    <row r="23" ht="12.75"/>
    <row r="24" ht="12.75"/>
    <row r="25" ht="12.75"/>
    <row r="26" ht="12.75"/>
    <row r="27" ht="12.75"/>
    <row r="28" ht="12.75"/>
    <row r="29" ht="12.75"/>
    <row r="30" ht="12.75"/>
  </sheetData>
  <sheetProtection/>
  <conditionalFormatting sqref="B2:E15">
    <cfRule type="cellIs" priority="1" dxfId="0" operator="lessThan" stopIfTrue="1">
      <formula>0</formula>
    </cfRule>
  </conditionalFormatting>
  <conditionalFormatting sqref="F2:F15">
    <cfRule type="cellIs" priority="2" dxfId="0" operator="lessThan" stopIfTrue="1">
      <formula>0</formula>
    </cfRule>
  </conditionalFormatting>
  <printOptions/>
  <pageMargins left="0.7875" right="0.7875" top="1.025" bottom="1.025" header="0.7875" footer="0.7875"/>
  <pageSetup horizontalDpi="300" verticalDpi="300" orientation="portrait"/>
  <headerFooter alignWithMargins="0">
    <oddHeader>&amp;C&amp;"Arial,Regular"&amp;10&amp;A</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6"/>
  <sheetViews>
    <sheetView showGridLines="0" workbookViewId="0" topLeftCell="A1">
      <selection activeCell="E2" sqref="E2"/>
    </sheetView>
  </sheetViews>
  <sheetFormatPr defaultColWidth="10.3984375" defaultRowHeight="19.5" customHeight="1"/>
  <cols>
    <col min="1" max="16384" width="10" style="74" customWidth="1"/>
  </cols>
  <sheetData>
    <row r="1" spans="1:5" ht="14.25" customHeight="1">
      <c r="A1" s="75" t="s">
        <v>84</v>
      </c>
      <c r="B1" s="75" t="s">
        <v>56</v>
      </c>
      <c r="C1" s="75" t="s">
        <v>92</v>
      </c>
      <c r="D1" s="107" t="s">
        <v>100</v>
      </c>
      <c r="E1" s="104">
        <f>B4</f>
        <v>1000</v>
      </c>
    </row>
    <row r="2" spans="1:3" ht="14.25" customHeight="1">
      <c r="A2" s="75" t="s">
        <v>101</v>
      </c>
      <c r="B2" s="108">
        <v>300</v>
      </c>
      <c r="C2" s="75" t="s">
        <v>94</v>
      </c>
    </row>
    <row r="3" spans="1:3" ht="19.5" customHeight="1">
      <c r="A3" s="109">
        <v>37250</v>
      </c>
      <c r="B3" s="85">
        <v>1000</v>
      </c>
      <c r="C3" s="71"/>
    </row>
    <row r="4" spans="1:3" ht="19.5" customHeight="1">
      <c r="A4" s="102">
        <v>37986</v>
      </c>
      <c r="B4" s="110">
        <v>1000</v>
      </c>
      <c r="C4" s="111" t="s">
        <v>102</v>
      </c>
    </row>
    <row r="5" spans="1:3" ht="19.5" customHeight="1">
      <c r="A5" s="79">
        <v>38017</v>
      </c>
      <c r="B5" s="85">
        <v>1000</v>
      </c>
      <c r="C5" s="71"/>
    </row>
    <row r="6" spans="1:3" ht="19.5" customHeight="1">
      <c r="A6" s="79">
        <v>38046</v>
      </c>
      <c r="B6" s="85">
        <v>1000</v>
      </c>
      <c r="C6" s="71"/>
    </row>
    <row r="7" spans="1:3" ht="19.5" customHeight="1">
      <c r="A7" s="79">
        <v>38077</v>
      </c>
      <c r="B7" s="85">
        <v>1000</v>
      </c>
      <c r="C7" s="71"/>
    </row>
    <row r="8" spans="1:3" ht="19.5" customHeight="1">
      <c r="A8" s="79">
        <v>38107</v>
      </c>
      <c r="B8" s="85">
        <v>1000</v>
      </c>
      <c r="C8" s="71"/>
    </row>
    <row r="9" spans="1:3" ht="19.5" customHeight="1">
      <c r="A9" s="79">
        <v>38138</v>
      </c>
      <c r="B9" s="85">
        <v>1000</v>
      </c>
      <c r="C9" s="71"/>
    </row>
    <row r="10" spans="1:3" ht="19.5" customHeight="1">
      <c r="A10" s="79">
        <v>38168</v>
      </c>
      <c r="B10" s="85">
        <v>1000</v>
      </c>
      <c r="C10" s="71"/>
    </row>
    <row r="11" spans="1:3" ht="19.5" customHeight="1">
      <c r="A11" s="79">
        <v>38199</v>
      </c>
      <c r="B11" s="85">
        <v>1000</v>
      </c>
      <c r="C11" s="71"/>
    </row>
    <row r="12" spans="1:3" ht="19.5" customHeight="1">
      <c r="A12" s="79">
        <v>38230</v>
      </c>
      <c r="B12" s="85">
        <v>1000</v>
      </c>
      <c r="C12" s="71"/>
    </row>
    <row r="13" spans="1:3" ht="19.5" customHeight="1">
      <c r="A13" s="79">
        <v>38260</v>
      </c>
      <c r="B13" s="85">
        <v>1000</v>
      </c>
      <c r="C13" s="71"/>
    </row>
    <row r="14" spans="1:3" ht="19.5" customHeight="1">
      <c r="A14" s="79">
        <v>38291</v>
      </c>
      <c r="B14" s="85">
        <v>1020.88</v>
      </c>
      <c r="C14" s="71"/>
    </row>
    <row r="15" spans="1:3" ht="19.5" customHeight="1">
      <c r="A15" s="79">
        <v>38321</v>
      </c>
      <c r="B15" s="85">
        <v>1021</v>
      </c>
      <c r="C15" s="71"/>
    </row>
    <row r="16" spans="1:3" ht="19.5" customHeight="1">
      <c r="A16" s="79">
        <v>38352</v>
      </c>
      <c r="B16" s="85">
        <v>1022</v>
      </c>
      <c r="C16" s="71"/>
    </row>
  </sheetData>
  <sheetProtection/>
  <printOptions/>
  <pageMargins left="0.7875" right="0.7875" top="1.025" bottom="1.025" header="0.7875" footer="0.7875"/>
  <pageSetup horizontalDpi="300" verticalDpi="300" orientation="portrait"/>
  <headerFooter alignWithMargins="0">
    <oddHeader>&amp;C&amp;"Arial,Regular"&amp;10&amp;A</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B2:H15"/>
  <sheetViews>
    <sheetView showGridLines="0" workbookViewId="0" topLeftCell="A1">
      <selection activeCell="B11" sqref="B11"/>
    </sheetView>
  </sheetViews>
  <sheetFormatPr defaultColWidth="10.3984375" defaultRowHeight="19.5" customHeight="1"/>
  <cols>
    <col min="1" max="1" width="0.203125" style="3" customWidth="1"/>
    <col min="2" max="2" width="13.796875" style="3" customWidth="1"/>
    <col min="3" max="3" width="15.19921875" style="3" customWidth="1"/>
    <col min="4" max="5" width="12" style="3" customWidth="1"/>
    <col min="6" max="6" width="14.3984375" style="3" customWidth="1"/>
    <col min="7" max="8" width="12" style="3" customWidth="1"/>
    <col min="9" max="16384" width="10" style="3" customWidth="1"/>
  </cols>
  <sheetData>
    <row r="1" ht="43.5" customHeight="1"/>
    <row r="2" spans="2:8" ht="22.5" customHeight="1">
      <c r="B2" s="4">
        <v>2008</v>
      </c>
      <c r="C2" s="4" t="s">
        <v>0</v>
      </c>
      <c r="D2" s="4" t="s">
        <v>1</v>
      </c>
      <c r="E2" s="4" t="s">
        <v>2</v>
      </c>
      <c r="F2" s="4" t="s">
        <v>3</v>
      </c>
      <c r="G2" s="4" t="s">
        <v>4</v>
      </c>
      <c r="H2" s="4" t="s">
        <v>5</v>
      </c>
    </row>
    <row r="3" spans="2:8" ht="27.75" customHeight="1">
      <c r="B3" s="5" t="s">
        <v>6</v>
      </c>
      <c r="C3" s="6">
        <f>January!B5</f>
        <v>0</v>
      </c>
      <c r="D3" s="6">
        <f>January!G25</f>
        <v>0</v>
      </c>
      <c r="E3" s="6">
        <f>C3-D3</f>
        <v>0</v>
      </c>
      <c r="F3" s="6">
        <f>January!C5</f>
        <v>0</v>
      </c>
      <c r="G3" s="6">
        <f>January!H25</f>
        <v>0</v>
      </c>
      <c r="H3" s="7">
        <f>F3-G3</f>
        <v>0</v>
      </c>
    </row>
    <row r="4" spans="2:8" ht="27.75" customHeight="1">
      <c r="B4" s="8" t="s">
        <v>7</v>
      </c>
      <c r="C4" s="6">
        <f>February!B5</f>
        <v>0</v>
      </c>
      <c r="D4" s="6">
        <f>February!G25</f>
        <v>0</v>
      </c>
      <c r="E4" s="6">
        <f>C4-D4</f>
        <v>0</v>
      </c>
      <c r="F4" s="6">
        <f>February!C5</f>
        <v>0</v>
      </c>
      <c r="G4" s="6">
        <f>February!H25</f>
        <v>0</v>
      </c>
      <c r="H4" s="7">
        <f>F4-G4</f>
        <v>0</v>
      </c>
    </row>
    <row r="5" spans="2:8" ht="27.75" customHeight="1">
      <c r="B5" s="8" t="s">
        <v>8</v>
      </c>
      <c r="C5" s="6">
        <f>March!B5</f>
        <v>0</v>
      </c>
      <c r="D5" s="6">
        <f>March!G25</f>
        <v>0</v>
      </c>
      <c r="E5" s="6">
        <f>C5-D5</f>
        <v>0</v>
      </c>
      <c r="F5" s="6">
        <f>March!C5</f>
        <v>0</v>
      </c>
      <c r="G5" s="6">
        <f>March!H25</f>
        <v>0</v>
      </c>
      <c r="H5" s="7">
        <f>F5-G5</f>
        <v>0</v>
      </c>
    </row>
    <row r="6" spans="2:8" ht="27.75" customHeight="1">
      <c r="B6" s="8" t="s">
        <v>9</v>
      </c>
      <c r="C6" s="6">
        <f>April!B5</f>
        <v>0</v>
      </c>
      <c r="D6" s="6">
        <f>April!G25</f>
        <v>0</v>
      </c>
      <c r="E6" s="6">
        <f>C6-D6</f>
        <v>0</v>
      </c>
      <c r="F6" s="6">
        <f>April!C5</f>
        <v>0</v>
      </c>
      <c r="G6" s="6">
        <f>April!H25</f>
        <v>0</v>
      </c>
      <c r="H6" s="7">
        <f>F6-G6</f>
        <v>0</v>
      </c>
    </row>
    <row r="7" spans="2:8" ht="27.75" customHeight="1">
      <c r="B7" s="8" t="s">
        <v>10</v>
      </c>
      <c r="C7" s="6">
        <f>May!B5</f>
        <v>0</v>
      </c>
      <c r="D7" s="6">
        <f>May!G25</f>
        <v>0</v>
      </c>
      <c r="E7" s="6">
        <f>C7-D7</f>
        <v>0</v>
      </c>
      <c r="F7" s="6">
        <f>May!C5</f>
        <v>0</v>
      </c>
      <c r="G7" s="6">
        <f>May!H25</f>
        <v>0</v>
      </c>
      <c r="H7" s="7">
        <f>F7-G7</f>
        <v>0</v>
      </c>
    </row>
    <row r="8" spans="2:8" ht="27.75" customHeight="1">
      <c r="B8" s="8" t="s">
        <v>11</v>
      </c>
      <c r="C8" s="6">
        <f>June!B5</f>
        <v>0</v>
      </c>
      <c r="D8" s="6">
        <f>June!G25</f>
        <v>0</v>
      </c>
      <c r="E8" s="6">
        <f>C8-D8</f>
        <v>0</v>
      </c>
      <c r="F8" s="6">
        <f>June!C5</f>
        <v>0</v>
      </c>
      <c r="G8" s="6">
        <f>June!H25</f>
        <v>0</v>
      </c>
      <c r="H8" s="7">
        <f>F8-G8</f>
        <v>0</v>
      </c>
    </row>
    <row r="9" spans="2:8" ht="27.75" customHeight="1">
      <c r="B9" s="8" t="s">
        <v>12</v>
      </c>
      <c r="C9" s="6">
        <f>July!B5</f>
        <v>0</v>
      </c>
      <c r="D9" s="6">
        <f>July!G25</f>
        <v>0</v>
      </c>
      <c r="E9" s="6">
        <f>C9-D9</f>
        <v>0</v>
      </c>
      <c r="F9" s="6">
        <f>July!C5</f>
        <v>0</v>
      </c>
      <c r="G9" s="6">
        <f>July!H25</f>
        <v>0</v>
      </c>
      <c r="H9" s="7">
        <f>F9-G9</f>
        <v>0</v>
      </c>
    </row>
    <row r="10" spans="2:8" ht="27.75" customHeight="1">
      <c r="B10" s="8" t="s">
        <v>13</v>
      </c>
      <c r="C10" s="6">
        <f>August!B5</f>
        <v>0</v>
      </c>
      <c r="D10" s="6">
        <f>August!G25</f>
        <v>0</v>
      </c>
      <c r="E10" s="6">
        <f>C10-D10</f>
        <v>0</v>
      </c>
      <c r="F10" s="6">
        <f>August!C5</f>
        <v>0</v>
      </c>
      <c r="G10" s="6">
        <f>August!H25</f>
        <v>0</v>
      </c>
      <c r="H10" s="7">
        <f>F10-G10</f>
        <v>0</v>
      </c>
    </row>
    <row r="11" spans="2:8" ht="27.75" customHeight="1">
      <c r="B11" s="8" t="s">
        <v>14</v>
      </c>
      <c r="C11" s="6">
        <f>September!B5</f>
        <v>0</v>
      </c>
      <c r="D11" s="6">
        <f>September!G25</f>
        <v>0</v>
      </c>
      <c r="E11" s="6">
        <f>C11-D11</f>
        <v>0</v>
      </c>
      <c r="F11" s="6">
        <f>September!C5</f>
        <v>0</v>
      </c>
      <c r="G11" s="6">
        <f>September!H25</f>
        <v>0</v>
      </c>
      <c r="H11" s="7">
        <f>F11-G11</f>
        <v>0</v>
      </c>
    </row>
    <row r="12" spans="2:8" ht="27.75" customHeight="1">
      <c r="B12" s="8" t="s">
        <v>15</v>
      </c>
      <c r="C12" s="6">
        <f>October!B5</f>
        <v>0</v>
      </c>
      <c r="D12" s="6">
        <f>October!G25</f>
        <v>0</v>
      </c>
      <c r="E12" s="6">
        <f>C12-D12</f>
        <v>0</v>
      </c>
      <c r="F12" s="6">
        <f>October!C5</f>
        <v>0</v>
      </c>
      <c r="G12" s="6">
        <f>October!H25</f>
        <v>0</v>
      </c>
      <c r="H12" s="7">
        <f>F12-G12</f>
        <v>0</v>
      </c>
    </row>
    <row r="13" spans="2:8" ht="27.75" customHeight="1">
      <c r="B13" s="8" t="s">
        <v>16</v>
      </c>
      <c r="C13" s="6">
        <f>November!B5</f>
        <v>0</v>
      </c>
      <c r="D13" s="6">
        <f>November!G25</f>
        <v>0</v>
      </c>
      <c r="E13" s="6">
        <f>C13-D13</f>
        <v>0</v>
      </c>
      <c r="F13" s="6">
        <f>November!C5</f>
        <v>0</v>
      </c>
      <c r="G13" s="6">
        <f>November!H25</f>
        <v>0</v>
      </c>
      <c r="H13" s="7">
        <f>F13-G13</f>
        <v>0</v>
      </c>
    </row>
    <row r="14" spans="2:8" ht="27.75" customHeight="1">
      <c r="B14" s="9" t="s">
        <v>17</v>
      </c>
      <c r="C14" s="10">
        <f>December!B5</f>
        <v>0</v>
      </c>
      <c r="D14" s="10">
        <f>December!G25</f>
        <v>0</v>
      </c>
      <c r="E14" s="10">
        <f>C14-D14</f>
        <v>0</v>
      </c>
      <c r="F14" s="10">
        <f>December!C5</f>
        <v>0</v>
      </c>
      <c r="G14" s="10">
        <f>December!H25</f>
        <v>0</v>
      </c>
      <c r="H14" s="11">
        <f>F14-G14</f>
        <v>0</v>
      </c>
    </row>
    <row r="15" spans="2:8" ht="27.75" customHeight="1">
      <c r="B15" s="12" t="s">
        <v>18</v>
      </c>
      <c r="C15" s="13">
        <f>SUM(C3:C14)</f>
        <v>0</v>
      </c>
      <c r="D15" s="13">
        <f>SUM(D3:D14)</f>
        <v>0</v>
      </c>
      <c r="E15" s="13">
        <f>SUM(E3:E14)</f>
        <v>0</v>
      </c>
      <c r="F15" s="13">
        <f>SUM(F3:F14)</f>
        <v>0</v>
      </c>
      <c r="G15" s="13">
        <f>SUM(G3:G14)</f>
        <v>0</v>
      </c>
      <c r="H15" s="13">
        <f>SUM(H3:H14)</f>
        <v>0</v>
      </c>
    </row>
  </sheetData>
  <sheetProtection/>
  <conditionalFormatting sqref="C3:H14">
    <cfRule type="cellIs" priority="1" dxfId="0" operator="lessThan" stopIfTrue="1">
      <formula>0</formula>
    </cfRule>
  </conditionalFormatting>
  <conditionalFormatting sqref="C15:H15">
    <cfRule type="cellIs" priority="2" dxfId="0" operator="lessThan" stopIfTrue="1">
      <formula>0</formula>
    </cfRule>
  </conditionalFormatting>
  <printOptions/>
  <pageMargins left="0.7479166666666667" right="0.7479166666666667" top="0.75" bottom="0.5" header="0.5118055555555555" footer="0.5118055555555555"/>
  <pageSetup firstPageNumber="1" useFirstPageNumber="1" horizontalDpi="300" verticalDpi="300" orientation="landscape"/>
  <drawing r:id="rId1"/>
</worksheet>
</file>

<file path=xl/worksheets/sheet20.xml><?xml version="1.0" encoding="utf-8"?>
<worksheet xmlns="http://schemas.openxmlformats.org/spreadsheetml/2006/main" xmlns:r="http://schemas.openxmlformats.org/officeDocument/2006/relationships">
  <dimension ref="A1:IV15"/>
  <sheetViews>
    <sheetView showGridLines="0" workbookViewId="0" topLeftCell="A1">
      <selection activeCell="F2" sqref="F2"/>
    </sheetView>
  </sheetViews>
  <sheetFormatPr defaultColWidth="10.3984375" defaultRowHeight="19.5" customHeight="1"/>
  <cols>
    <col min="1" max="16384" width="10" style="74" customWidth="1"/>
  </cols>
  <sheetData>
    <row r="1" spans="1:256" ht="14.25" customHeight="1">
      <c r="A1" s="75" t="s">
        <v>85</v>
      </c>
      <c r="B1" s="75" t="s">
        <v>103</v>
      </c>
      <c r="C1" s="75" t="s">
        <v>104</v>
      </c>
      <c r="D1" s="75" t="s">
        <v>18</v>
      </c>
      <c r="E1" s="74" t="s">
        <v>99</v>
      </c>
      <c r="F1" s="104">
        <f>D3</f>
        <v>2202</v>
      </c>
      <c r="IU1"/>
      <c r="IV1"/>
    </row>
    <row r="2" spans="1:256" ht="14.25" customHeight="1">
      <c r="A2" s="75" t="s">
        <v>101</v>
      </c>
      <c r="B2" s="108">
        <v>2000</v>
      </c>
      <c r="C2" s="108">
        <v>200</v>
      </c>
      <c r="D2" s="108">
        <f>SUM(B2:C2)</f>
        <v>2200</v>
      </c>
      <c r="E2" s="74" t="s">
        <v>94</v>
      </c>
      <c r="IU2"/>
      <c r="IV2"/>
    </row>
    <row r="3" spans="1:256" ht="19.5" customHeight="1">
      <c r="A3" s="102">
        <v>37986</v>
      </c>
      <c r="B3" s="112">
        <v>2001</v>
      </c>
      <c r="C3" s="112">
        <v>201</v>
      </c>
      <c r="D3" s="113">
        <f>SUM(B3:C3)</f>
        <v>2202</v>
      </c>
      <c r="IU3"/>
      <c r="IV3"/>
    </row>
    <row r="4" spans="1:256" ht="19.5" customHeight="1">
      <c r="A4" s="79">
        <v>38017</v>
      </c>
      <c r="B4" s="114">
        <v>2002</v>
      </c>
      <c r="C4" s="114">
        <v>202</v>
      </c>
      <c r="D4" s="115">
        <f>SUM(B4:C4)</f>
        <v>2204</v>
      </c>
      <c r="IU4"/>
      <c r="IV4"/>
    </row>
    <row r="5" spans="1:256" ht="19.5" customHeight="1">
      <c r="A5" s="79">
        <v>38046</v>
      </c>
      <c r="B5" s="114">
        <v>2003</v>
      </c>
      <c r="C5" s="114">
        <v>203</v>
      </c>
      <c r="D5" s="115">
        <f>SUM(B5:C5)</f>
        <v>2206</v>
      </c>
      <c r="IU5"/>
      <c r="IV5"/>
    </row>
    <row r="6" spans="1:256" ht="19.5" customHeight="1">
      <c r="A6" s="79">
        <v>38077</v>
      </c>
      <c r="B6" s="114">
        <v>2004</v>
      </c>
      <c r="C6" s="114">
        <v>204</v>
      </c>
      <c r="D6" s="115">
        <f>SUM(B6:C6)</f>
        <v>2208</v>
      </c>
      <c r="IU6"/>
      <c r="IV6"/>
    </row>
    <row r="7" spans="1:256" ht="19.5" customHeight="1">
      <c r="A7" s="79">
        <v>38107</v>
      </c>
      <c r="B7" s="114">
        <v>2005</v>
      </c>
      <c r="C7" s="114">
        <v>205</v>
      </c>
      <c r="D7" s="115">
        <f>SUM(B7:C7)</f>
        <v>2210</v>
      </c>
      <c r="IU7"/>
      <c r="IV7"/>
    </row>
    <row r="8" spans="1:256" ht="19.5" customHeight="1">
      <c r="A8" s="79">
        <v>38138</v>
      </c>
      <c r="B8" s="114">
        <v>2006</v>
      </c>
      <c r="C8" s="114">
        <v>206</v>
      </c>
      <c r="D8" s="115">
        <f>SUM(B8:C8)</f>
        <v>2212</v>
      </c>
      <c r="IU8"/>
      <c r="IV8"/>
    </row>
    <row r="9" spans="1:256" ht="19.5" customHeight="1">
      <c r="A9" s="79">
        <v>38168</v>
      </c>
      <c r="B9" s="114">
        <v>2007</v>
      </c>
      <c r="C9" s="114">
        <v>207</v>
      </c>
      <c r="D9" s="115">
        <f>SUM(B9:C9)</f>
        <v>2214</v>
      </c>
      <c r="IU9"/>
      <c r="IV9"/>
    </row>
    <row r="10" spans="1:256" ht="19.5" customHeight="1">
      <c r="A10" s="79">
        <v>38199</v>
      </c>
      <c r="B10" s="114">
        <v>2008</v>
      </c>
      <c r="C10" s="114">
        <v>208</v>
      </c>
      <c r="D10" s="115">
        <f>SUM(B10:C10)</f>
        <v>2216</v>
      </c>
      <c r="IU10"/>
      <c r="IV10"/>
    </row>
    <row r="11" spans="1:256" ht="19.5" customHeight="1">
      <c r="A11" s="79">
        <v>38230</v>
      </c>
      <c r="B11" s="114">
        <v>2009</v>
      </c>
      <c r="C11" s="114">
        <v>209</v>
      </c>
      <c r="D11" s="115">
        <f>SUM(B11:C11)</f>
        <v>2218</v>
      </c>
      <c r="IU11"/>
      <c r="IV11"/>
    </row>
    <row r="12" spans="1:256" ht="19.5" customHeight="1">
      <c r="A12" s="79">
        <v>38260</v>
      </c>
      <c r="B12" s="114">
        <v>2010</v>
      </c>
      <c r="C12" s="114">
        <v>210</v>
      </c>
      <c r="D12" s="115">
        <f>SUM(B12:C12)</f>
        <v>2220</v>
      </c>
      <c r="IU12"/>
      <c r="IV12"/>
    </row>
    <row r="13" spans="1:256" ht="19.5" customHeight="1">
      <c r="A13" s="79">
        <v>38291</v>
      </c>
      <c r="B13" s="114">
        <v>2011</v>
      </c>
      <c r="C13" s="114">
        <v>211</v>
      </c>
      <c r="D13" s="115">
        <f>SUM(B13:C13)</f>
        <v>2222</v>
      </c>
      <c r="IU13"/>
      <c r="IV13"/>
    </row>
    <row r="14" spans="1:256" ht="19.5" customHeight="1">
      <c r="A14" s="79">
        <v>38321</v>
      </c>
      <c r="B14" s="114">
        <v>2012</v>
      </c>
      <c r="C14" s="114">
        <v>212</v>
      </c>
      <c r="D14" s="115">
        <f>SUM(B14:C14)</f>
        <v>2224</v>
      </c>
      <c r="IU14"/>
      <c r="IV14"/>
    </row>
    <row r="15" spans="1:4" ht="19.5" customHeight="1">
      <c r="A15" s="79">
        <v>38352</v>
      </c>
      <c r="B15" s="114">
        <v>2013</v>
      </c>
      <c r="C15" s="114">
        <v>213</v>
      </c>
      <c r="D15" s="115">
        <f>SUM(B15:C15)</f>
        <v>2226</v>
      </c>
    </row>
  </sheetData>
  <sheetProtection/>
  <printOptions/>
  <pageMargins left="0.7875" right="0.7875" top="1.025" bottom="1.025" header="0.7875" footer="0.7875"/>
  <pageSetup horizontalDpi="300" verticalDpi="300" orientation="portrait"/>
  <headerFooter alignWithMargins="0">
    <oddHeader>&amp;C&amp;"Arial,Regular"&amp;10&amp;A</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E15"/>
  <sheetViews>
    <sheetView showGridLines="0" workbookViewId="0" topLeftCell="A1">
      <selection activeCell="E1" sqref="E1"/>
    </sheetView>
  </sheetViews>
  <sheetFormatPr defaultColWidth="10.3984375" defaultRowHeight="19.5" customHeight="1"/>
  <cols>
    <col min="1" max="2" width="10" style="74" customWidth="1"/>
    <col min="3" max="3" width="13" style="74" customWidth="1"/>
    <col min="4" max="16384" width="10" style="74" customWidth="1"/>
  </cols>
  <sheetData>
    <row r="1" spans="1:5" ht="14.25" customHeight="1">
      <c r="A1" s="75" t="s">
        <v>86</v>
      </c>
      <c r="B1" s="75" t="s">
        <v>33</v>
      </c>
      <c r="C1" s="75" t="s">
        <v>92</v>
      </c>
      <c r="D1" s="74" t="s">
        <v>99</v>
      </c>
      <c r="E1" s="116">
        <f>B3</f>
        <v>51</v>
      </c>
    </row>
    <row r="2" spans="1:3" ht="14.25" customHeight="1">
      <c r="A2" s="117">
        <v>37134</v>
      </c>
      <c r="B2" s="118">
        <v>50</v>
      </c>
      <c r="C2" s="119" t="s">
        <v>94</v>
      </c>
    </row>
    <row r="3" spans="1:3" ht="19.5" customHeight="1">
      <c r="A3" s="102">
        <v>37986</v>
      </c>
      <c r="B3" s="120">
        <v>51</v>
      </c>
      <c r="C3" s="111"/>
    </row>
    <row r="4" spans="1:3" ht="19.5" customHeight="1">
      <c r="A4" s="79">
        <v>38017</v>
      </c>
      <c r="B4" s="121">
        <v>52</v>
      </c>
      <c r="C4" s="71"/>
    </row>
    <row r="5" spans="1:3" ht="19.5" customHeight="1">
      <c r="A5" s="79">
        <v>38046</v>
      </c>
      <c r="B5" s="121">
        <v>53</v>
      </c>
      <c r="C5" s="71"/>
    </row>
    <row r="6" spans="1:3" ht="19.5" customHeight="1">
      <c r="A6" s="79">
        <v>38077</v>
      </c>
      <c r="B6" s="121">
        <v>54</v>
      </c>
      <c r="C6" s="71"/>
    </row>
    <row r="7" spans="1:3" ht="19.5" customHeight="1">
      <c r="A7" s="79">
        <v>38107</v>
      </c>
      <c r="B7" s="121">
        <v>55</v>
      </c>
      <c r="C7" s="71"/>
    </row>
    <row r="8" spans="1:3" ht="19.5" customHeight="1">
      <c r="A8" s="79">
        <v>38138</v>
      </c>
      <c r="B8" s="121">
        <v>56</v>
      </c>
      <c r="C8" s="71"/>
    </row>
    <row r="9" spans="1:3" ht="19.5" customHeight="1">
      <c r="A9" s="79">
        <v>38168</v>
      </c>
      <c r="B9" s="121">
        <v>57</v>
      </c>
      <c r="C9" s="71"/>
    </row>
    <row r="10" spans="1:3" ht="19.5" customHeight="1">
      <c r="A10" s="79">
        <v>38199</v>
      </c>
      <c r="B10" s="121">
        <v>58</v>
      </c>
      <c r="C10" s="71"/>
    </row>
    <row r="11" spans="1:3" ht="19.5" customHeight="1">
      <c r="A11" s="79">
        <v>38230</v>
      </c>
      <c r="B11" s="121">
        <v>59</v>
      </c>
      <c r="C11" s="71"/>
    </row>
    <row r="12" spans="1:3" ht="19.5" customHeight="1">
      <c r="A12" s="79">
        <v>38260</v>
      </c>
      <c r="B12" s="121">
        <v>60</v>
      </c>
      <c r="C12" s="71"/>
    </row>
    <row r="13" spans="1:3" ht="19.5" customHeight="1">
      <c r="A13" s="79">
        <v>38291</v>
      </c>
      <c r="B13" s="121">
        <v>61</v>
      </c>
      <c r="C13" s="71"/>
    </row>
    <row r="14" spans="1:3" ht="19.5" customHeight="1">
      <c r="A14" s="79">
        <v>38321</v>
      </c>
      <c r="B14" s="121">
        <v>62</v>
      </c>
      <c r="C14" s="71"/>
    </row>
    <row r="15" spans="1:3" ht="19.5" customHeight="1">
      <c r="A15" s="79">
        <v>38352</v>
      </c>
      <c r="B15" s="121">
        <v>63</v>
      </c>
      <c r="C15" s="71"/>
    </row>
  </sheetData>
  <sheetProtection/>
  <printOptions/>
  <pageMargins left="0.7875" right="0.7875" top="1.025" bottom="1.025" header="0.7875" footer="0.7875"/>
  <pageSetup horizontalDpi="300" verticalDpi="300" orientation="portrait"/>
  <headerFooter alignWithMargins="0">
    <oddHeader>&amp;C&amp;"Arial,Regular"&amp;10&amp;A</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F15"/>
  <sheetViews>
    <sheetView showGridLines="0" workbookViewId="0" topLeftCell="A1">
      <selection activeCell="F2" sqref="F2"/>
    </sheetView>
  </sheetViews>
  <sheetFormatPr defaultColWidth="10.3984375" defaultRowHeight="19.5" customHeight="1"/>
  <cols>
    <col min="1" max="2" width="10" style="74" customWidth="1"/>
    <col min="3" max="3" width="23.3984375" style="74" customWidth="1"/>
    <col min="4" max="16384" width="10" style="74" customWidth="1"/>
  </cols>
  <sheetData>
    <row r="1" spans="1:6" ht="24.75">
      <c r="A1" s="75" t="s">
        <v>89</v>
      </c>
      <c r="B1" s="75" t="s">
        <v>105</v>
      </c>
      <c r="C1" s="75" t="s">
        <v>92</v>
      </c>
      <c r="E1" s="74" t="s">
        <v>99</v>
      </c>
      <c r="F1" s="122">
        <f>B3</f>
        <v>-149999</v>
      </c>
    </row>
    <row r="2" spans="1:3" ht="12.75">
      <c r="A2" s="123">
        <v>37134</v>
      </c>
      <c r="B2" s="124">
        <v>-150000</v>
      </c>
      <c r="C2" s="124" t="s">
        <v>94</v>
      </c>
    </row>
    <row r="3" spans="1:3" ht="12.75">
      <c r="A3" s="102">
        <v>37986</v>
      </c>
      <c r="B3" s="125">
        <v>-149999</v>
      </c>
      <c r="C3" s="125" t="s">
        <v>102</v>
      </c>
    </row>
    <row r="4" spans="1:3" ht="12.75">
      <c r="A4" s="79">
        <v>38017</v>
      </c>
      <c r="B4" s="124">
        <v>-149998</v>
      </c>
      <c r="C4" s="124"/>
    </row>
    <row r="5" spans="1:3" ht="12.75">
      <c r="A5" s="79">
        <v>38046</v>
      </c>
      <c r="B5" s="124">
        <v>-149997</v>
      </c>
      <c r="C5" s="124"/>
    </row>
    <row r="6" spans="1:3" ht="12.75">
      <c r="A6" s="79">
        <v>38077</v>
      </c>
      <c r="B6" s="124">
        <v>-149996</v>
      </c>
      <c r="C6" s="124"/>
    </row>
    <row r="7" spans="1:3" ht="12.75">
      <c r="A7" s="79">
        <v>38107</v>
      </c>
      <c r="B7" s="124">
        <v>-149995</v>
      </c>
      <c r="C7" s="124"/>
    </row>
    <row r="8" spans="1:3" ht="12.75">
      <c r="A8" s="79">
        <v>38138</v>
      </c>
      <c r="B8" s="124">
        <v>-149994</v>
      </c>
      <c r="C8" s="124"/>
    </row>
    <row r="9" spans="1:3" ht="12.75">
      <c r="A9" s="79">
        <v>38168</v>
      </c>
      <c r="B9" s="124">
        <v>-149993</v>
      </c>
      <c r="C9" s="124"/>
    </row>
    <row r="10" spans="1:3" ht="12.75">
      <c r="A10" s="79">
        <v>38199</v>
      </c>
      <c r="B10" s="124">
        <v>-149992</v>
      </c>
      <c r="C10" s="124"/>
    </row>
    <row r="11" spans="1:3" ht="12.75">
      <c r="A11" s="79">
        <v>38230</v>
      </c>
      <c r="B11" s="124">
        <v>-149991</v>
      </c>
      <c r="C11" s="124"/>
    </row>
    <row r="12" spans="1:3" ht="12.75">
      <c r="A12" s="79">
        <v>38260</v>
      </c>
      <c r="B12" s="124">
        <v>-149990</v>
      </c>
      <c r="C12" s="124"/>
    </row>
    <row r="13" spans="1:3" ht="12.75">
      <c r="A13" s="79">
        <v>38291</v>
      </c>
      <c r="B13" s="124">
        <v>-149989</v>
      </c>
      <c r="C13" s="124"/>
    </row>
    <row r="14" spans="1:3" ht="13.5">
      <c r="A14" s="79">
        <v>38321</v>
      </c>
      <c r="B14" s="124">
        <v>-149988</v>
      </c>
      <c r="C14"/>
    </row>
    <row r="15" spans="1:3" ht="12.75">
      <c r="A15" s="79">
        <v>38352</v>
      </c>
      <c r="B15" s="124">
        <v>-149987</v>
      </c>
      <c r="C15" s="126"/>
    </row>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sheetData>
  <sheetProtection/>
  <printOptions/>
  <pageMargins left="0.7875" right="0.7875" top="1.025" bottom="1.025" header="0.7875" footer="0.7875"/>
  <pageSetup horizontalDpi="300" verticalDpi="300" orientation="portrait"/>
  <headerFooter alignWithMargins="0">
    <oddHeader>&amp;C&amp;"Arial,Regular"&amp;10&amp;A</oddHeader>
    <oddFooter>&amp;C&amp;"Arial,Regular"&amp;10Page &amp;P</oddFooter>
  </headerFooter>
</worksheet>
</file>

<file path=xl/worksheets/sheet23.xml><?xml version="1.0" encoding="utf-8"?>
<worksheet xmlns="http://schemas.openxmlformats.org/spreadsheetml/2006/main" xmlns:r="http://schemas.openxmlformats.org/officeDocument/2006/relationships">
  <dimension ref="A1:G15"/>
  <sheetViews>
    <sheetView showGridLines="0" workbookViewId="0" topLeftCell="A1">
      <selection activeCell="E4" sqref="E4"/>
    </sheetView>
  </sheetViews>
  <sheetFormatPr defaultColWidth="10.3984375" defaultRowHeight="19.5" customHeight="1"/>
  <cols>
    <col min="1" max="1" width="10" style="74" customWidth="1"/>
    <col min="2" max="2" width="10.69921875" style="74" customWidth="1"/>
    <col min="3" max="3" width="11.09765625" style="74" customWidth="1"/>
    <col min="4" max="16384" width="10" style="74" customWidth="1"/>
  </cols>
  <sheetData>
    <row r="1" spans="1:7" ht="14.25" customHeight="1">
      <c r="A1" s="75" t="s">
        <v>90</v>
      </c>
      <c r="B1" s="75" t="s">
        <v>106</v>
      </c>
      <c r="C1" s="75" t="s">
        <v>107</v>
      </c>
      <c r="D1" s="75" t="s">
        <v>18</v>
      </c>
      <c r="E1" s="75" t="s">
        <v>92</v>
      </c>
      <c r="F1" s="74" t="s">
        <v>99</v>
      </c>
      <c r="G1" s="104">
        <f>D3</f>
        <v>25</v>
      </c>
    </row>
    <row r="2" spans="1:5" ht="14.25" customHeight="1">
      <c r="A2" s="117" t="s">
        <v>101</v>
      </c>
      <c r="B2" s="127">
        <v>0</v>
      </c>
      <c r="C2" s="127">
        <v>0</v>
      </c>
      <c r="D2" s="127">
        <f>SUM(B2:C2)</f>
        <v>0</v>
      </c>
      <c r="E2" s="128" t="s">
        <v>94</v>
      </c>
    </row>
    <row r="3" spans="1:5" ht="14.25" customHeight="1">
      <c r="A3" s="102">
        <v>37986</v>
      </c>
      <c r="B3" s="113">
        <v>10</v>
      </c>
      <c r="C3" s="113">
        <v>15</v>
      </c>
      <c r="D3" s="113">
        <f>SUM(B3:C3)</f>
        <v>25</v>
      </c>
      <c r="E3" s="111" t="s">
        <v>102</v>
      </c>
    </row>
    <row r="4" spans="1:5" ht="14.25" customHeight="1">
      <c r="A4" s="79">
        <v>38017</v>
      </c>
      <c r="B4" s="115">
        <v>11</v>
      </c>
      <c r="C4" s="115">
        <v>16</v>
      </c>
      <c r="D4" s="115">
        <f>SUM(B4:C4)</f>
        <v>27</v>
      </c>
      <c r="E4" s="71"/>
    </row>
    <row r="5" spans="1:5" ht="14.25" customHeight="1">
      <c r="A5" s="79">
        <v>38046</v>
      </c>
      <c r="B5" s="115">
        <v>12</v>
      </c>
      <c r="C5" s="115">
        <v>17</v>
      </c>
      <c r="D5" s="115">
        <f>SUM(B5:C5)</f>
        <v>29</v>
      </c>
      <c r="E5" s="71"/>
    </row>
    <row r="6" spans="1:5" ht="14.25" customHeight="1">
      <c r="A6" s="79">
        <v>38077</v>
      </c>
      <c r="B6" s="115">
        <v>13</v>
      </c>
      <c r="C6" s="115">
        <v>18</v>
      </c>
      <c r="D6" s="115">
        <f>SUM(B6:C6)</f>
        <v>31</v>
      </c>
      <c r="E6" s="71"/>
    </row>
    <row r="7" spans="1:5" ht="14.25" customHeight="1">
      <c r="A7" s="79">
        <v>38107</v>
      </c>
      <c r="B7" s="115">
        <v>14</v>
      </c>
      <c r="C7" s="115">
        <v>19</v>
      </c>
      <c r="D7" s="115">
        <f>SUM(B7:C7)</f>
        <v>33</v>
      </c>
      <c r="E7" s="71"/>
    </row>
    <row r="8" spans="1:5" ht="14.25" customHeight="1">
      <c r="A8" s="79">
        <v>38138</v>
      </c>
      <c r="B8" s="115">
        <v>15</v>
      </c>
      <c r="C8" s="115">
        <v>20</v>
      </c>
      <c r="D8" s="115">
        <f>SUM(B8:C8)</f>
        <v>35</v>
      </c>
      <c r="E8" s="71"/>
    </row>
    <row r="9" spans="1:5" ht="14.25" customHeight="1">
      <c r="A9" s="79">
        <v>38168</v>
      </c>
      <c r="B9" s="115">
        <v>16</v>
      </c>
      <c r="C9" s="115">
        <v>21</v>
      </c>
      <c r="D9" s="115">
        <f>SUM(B9:C9)</f>
        <v>37</v>
      </c>
      <c r="E9" s="71"/>
    </row>
    <row r="10" spans="1:5" ht="14.25" customHeight="1">
      <c r="A10" s="79">
        <v>38199</v>
      </c>
      <c r="B10" s="115">
        <v>17</v>
      </c>
      <c r="C10" s="115">
        <v>22</v>
      </c>
      <c r="D10" s="115">
        <f>SUM(B10:C10)</f>
        <v>39</v>
      </c>
      <c r="E10" s="71"/>
    </row>
    <row r="11" spans="1:5" ht="19.5" customHeight="1">
      <c r="A11" s="79">
        <v>38230</v>
      </c>
      <c r="B11" s="115">
        <v>18</v>
      </c>
      <c r="C11" s="115">
        <v>23</v>
      </c>
      <c r="D11" s="115">
        <f>SUM(B11:C11)</f>
        <v>41</v>
      </c>
      <c r="E11" s="71"/>
    </row>
    <row r="12" spans="1:5" ht="19.5" customHeight="1">
      <c r="A12" s="79">
        <v>38260</v>
      </c>
      <c r="B12" s="115">
        <v>19</v>
      </c>
      <c r="C12" s="115">
        <v>24</v>
      </c>
      <c r="D12" s="115">
        <f>SUM(B12:C12)</f>
        <v>43</v>
      </c>
      <c r="E12" s="71"/>
    </row>
    <row r="13" spans="1:5" ht="19.5" customHeight="1">
      <c r="A13" s="79">
        <v>38291</v>
      </c>
      <c r="B13" s="115">
        <v>20</v>
      </c>
      <c r="C13" s="115">
        <v>25</v>
      </c>
      <c r="D13" s="115">
        <f>SUM(B13:C13)</f>
        <v>45</v>
      </c>
      <c r="E13" s="71"/>
    </row>
    <row r="14" spans="1:5" ht="19.5" customHeight="1">
      <c r="A14" s="79">
        <v>38321</v>
      </c>
      <c r="B14" s="115">
        <v>21</v>
      </c>
      <c r="C14" s="115">
        <v>26</v>
      </c>
      <c r="D14" s="115">
        <f>SUM(B14:C14)</f>
        <v>47</v>
      </c>
      <c r="E14" s="71"/>
    </row>
    <row r="15" spans="1:5" ht="19.5" customHeight="1">
      <c r="A15" s="79">
        <v>38352</v>
      </c>
      <c r="B15" s="115">
        <v>22</v>
      </c>
      <c r="C15" s="115">
        <v>27</v>
      </c>
      <c r="D15" s="115">
        <f>SUM(B15:C15)</f>
        <v>49</v>
      </c>
      <c r="E15" s="71"/>
    </row>
  </sheetData>
  <sheetProtection/>
  <printOptions/>
  <pageMargins left="0.7875" right="0.7875" top="1.025" bottom="1.025" header="0.7875" footer="0.7875"/>
  <pageSetup horizontalDpi="300" verticalDpi="300" orientation="portrait"/>
  <headerFooter alignWithMargins="0">
    <oddHeader>&amp;C&amp;"Arial,Regular"&amp;10&amp;A</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I25"/>
  <sheetViews>
    <sheetView showGridLines="0" workbookViewId="0" topLeftCell="A1">
      <selection activeCell="H19" sqref="H19"/>
    </sheetView>
  </sheetViews>
  <sheetFormatPr defaultColWidth="10.3984375" defaultRowHeight="19.5" customHeight="1"/>
  <cols>
    <col min="1" max="1" width="13.3984375" style="14" customWidth="1"/>
    <col min="2" max="2" width="8.5" style="14" customWidth="1"/>
    <col min="3" max="3" width="7.59765625" style="14" customWidth="1"/>
    <col min="4" max="4" width="9.59765625" style="14" customWidth="1"/>
    <col min="5" max="5" width="3.19921875" style="14" customWidth="1"/>
    <col min="6" max="6" width="19.09765625" style="14" customWidth="1"/>
    <col min="7" max="16384" width="10" style="14" customWidth="1"/>
  </cols>
  <sheetData>
    <row r="1" spans="1:9" ht="19.5" customHeight="1">
      <c r="A1" s="15" t="s">
        <v>19</v>
      </c>
      <c r="B1" s="16" t="s">
        <v>20</v>
      </c>
      <c r="C1" s="16" t="s">
        <v>21</v>
      </c>
      <c r="D1" s="17" t="s">
        <v>22</v>
      </c>
      <c r="F1" s="18" t="s">
        <v>23</v>
      </c>
      <c r="G1" s="18" t="s">
        <v>20</v>
      </c>
      <c r="H1" s="18" t="s">
        <v>21</v>
      </c>
      <c r="I1" s="18" t="s">
        <v>22</v>
      </c>
    </row>
    <row r="2" spans="1:9" ht="19.5" customHeight="1">
      <c r="A2" s="19" t="s">
        <v>24</v>
      </c>
      <c r="B2" s="20">
        <v>0</v>
      </c>
      <c r="C2" s="21">
        <v>0</v>
      </c>
      <c r="D2" s="21">
        <f>C2-B2</f>
        <v>0</v>
      </c>
      <c r="F2" s="22" t="s">
        <v>25</v>
      </c>
      <c r="G2" s="23">
        <v>0</v>
      </c>
      <c r="H2" s="24">
        <v>0</v>
      </c>
      <c r="I2" s="25">
        <f>G2-H2</f>
        <v>0</v>
      </c>
    </row>
    <row r="3" spans="1:9" ht="19.5" customHeight="1">
      <c r="A3" s="19" t="s">
        <v>26</v>
      </c>
      <c r="B3" s="26">
        <v>0</v>
      </c>
      <c r="C3" s="27">
        <v>0</v>
      </c>
      <c r="D3" s="27">
        <f>C3-B3</f>
        <v>0</v>
      </c>
      <c r="F3" s="28" t="s">
        <v>27</v>
      </c>
      <c r="G3" s="29">
        <v>0</v>
      </c>
      <c r="H3" s="30">
        <v>0</v>
      </c>
      <c r="I3" s="31">
        <f>G3-H3</f>
        <v>0</v>
      </c>
    </row>
    <row r="4" spans="1:9" ht="19.5" customHeight="1">
      <c r="A4" s="19" t="s">
        <v>28</v>
      </c>
      <c r="B4" s="26">
        <v>0</v>
      </c>
      <c r="C4" s="27">
        <v>0</v>
      </c>
      <c r="D4" s="27">
        <f>C4-B4</f>
        <v>0</v>
      </c>
      <c r="F4" s="28" t="s">
        <v>29</v>
      </c>
      <c r="G4" s="32">
        <v>0</v>
      </c>
      <c r="H4" s="33">
        <v>0</v>
      </c>
      <c r="I4" s="34">
        <f>G4-H4</f>
        <v>0</v>
      </c>
    </row>
    <row r="5" spans="1:9" ht="19.5" customHeight="1">
      <c r="A5" s="35" t="s">
        <v>18</v>
      </c>
      <c r="B5" s="36">
        <f>SUM(Jan_Planned_Income)</f>
        <v>0</v>
      </c>
      <c r="C5" s="36">
        <f>SUM(Jan_Actual_Income)</f>
        <v>0</v>
      </c>
      <c r="D5" s="36">
        <f>B5-C5</f>
        <v>0</v>
      </c>
      <c r="F5" s="28" t="s">
        <v>30</v>
      </c>
      <c r="G5" s="29">
        <v>0</v>
      </c>
      <c r="H5" s="30">
        <v>0</v>
      </c>
      <c r="I5" s="31">
        <f>G5-H5</f>
        <v>0</v>
      </c>
    </row>
    <row r="6" spans="6:9" ht="19.5" customHeight="1">
      <c r="F6" s="28" t="s">
        <v>31</v>
      </c>
      <c r="G6" s="32">
        <v>0</v>
      </c>
      <c r="H6" s="33">
        <v>0</v>
      </c>
      <c r="I6" s="34">
        <f>G6-H6</f>
        <v>0</v>
      </c>
    </row>
    <row r="7" spans="1:9" ht="19.5" customHeight="1">
      <c r="A7" s="37" t="s">
        <v>32</v>
      </c>
      <c r="B7" s="37" t="s">
        <v>33</v>
      </c>
      <c r="F7" s="28" t="s">
        <v>34</v>
      </c>
      <c r="G7" s="29">
        <v>0</v>
      </c>
      <c r="H7" s="30">
        <v>0</v>
      </c>
      <c r="I7" s="31">
        <f>G7-H7</f>
        <v>0</v>
      </c>
    </row>
    <row r="8" spans="1:9" ht="19.5" customHeight="1">
      <c r="A8" s="38" t="s">
        <v>35</v>
      </c>
      <c r="B8" s="39">
        <f>G12</f>
        <v>0</v>
      </c>
      <c r="F8" s="28" t="s">
        <v>36</v>
      </c>
      <c r="G8" s="32">
        <v>0</v>
      </c>
      <c r="H8" s="33">
        <v>0</v>
      </c>
      <c r="I8" s="34">
        <f>G8-H8</f>
        <v>0</v>
      </c>
    </row>
    <row r="9" spans="1:9" ht="19.5" customHeight="1">
      <c r="A9" s="38" t="s">
        <v>37</v>
      </c>
      <c r="B9" s="40">
        <f>G9</f>
        <v>0</v>
      </c>
      <c r="F9" s="28" t="s">
        <v>38</v>
      </c>
      <c r="G9" s="29">
        <v>0</v>
      </c>
      <c r="H9" s="30">
        <v>0</v>
      </c>
      <c r="I9" s="31">
        <f>G9-H9</f>
        <v>0</v>
      </c>
    </row>
    <row r="10" spans="1:9" ht="19.5" customHeight="1">
      <c r="A10" s="38" t="s">
        <v>39</v>
      </c>
      <c r="B10" s="41">
        <f>G16</f>
        <v>0</v>
      </c>
      <c r="F10" s="28" t="s">
        <v>40</v>
      </c>
      <c r="G10" s="32">
        <v>0</v>
      </c>
      <c r="H10" s="33">
        <v>0</v>
      </c>
      <c r="I10" s="34">
        <f>G10-H10</f>
        <v>0</v>
      </c>
    </row>
    <row r="11" spans="1:9" ht="19.5" customHeight="1">
      <c r="A11" s="38" t="s">
        <v>41</v>
      </c>
      <c r="B11" s="40">
        <f>G17</f>
        <v>0</v>
      </c>
      <c r="F11" s="28" t="s">
        <v>42</v>
      </c>
      <c r="G11" s="29">
        <v>0</v>
      </c>
      <c r="H11" s="30">
        <v>0</v>
      </c>
      <c r="I11" s="31">
        <f>G11-H11</f>
        <v>0</v>
      </c>
    </row>
    <row r="12" spans="1:9" ht="19.5" customHeight="1">
      <c r="A12" s="38" t="s">
        <v>43</v>
      </c>
      <c r="B12" s="41">
        <f>G20</f>
        <v>0</v>
      </c>
      <c r="F12" s="28" t="s">
        <v>44</v>
      </c>
      <c r="G12" s="32">
        <v>0</v>
      </c>
      <c r="H12" s="33">
        <v>0</v>
      </c>
      <c r="I12" s="34">
        <f>G12-H12</f>
        <v>0</v>
      </c>
    </row>
    <row r="13" spans="1:9" ht="19.5" customHeight="1">
      <c r="A13" s="38" t="s">
        <v>45</v>
      </c>
      <c r="B13" s="42">
        <f>G23</f>
        <v>0</v>
      </c>
      <c r="F13" s="28" t="s">
        <v>46</v>
      </c>
      <c r="G13" s="29">
        <v>0</v>
      </c>
      <c r="H13" s="30">
        <v>0</v>
      </c>
      <c r="I13" s="31">
        <f>G13-H13</f>
        <v>0</v>
      </c>
    </row>
    <row r="14" spans="1:9" ht="19.5" customHeight="1">
      <c r="A14" s="43" t="s">
        <v>47</v>
      </c>
      <c r="B14" s="44">
        <f>SUM(Jan_Cash)</f>
        <v>0</v>
      </c>
      <c r="F14" s="28" t="s">
        <v>48</v>
      </c>
      <c r="G14" s="32">
        <v>0</v>
      </c>
      <c r="H14" s="33">
        <v>0</v>
      </c>
      <c r="I14" s="34">
        <f>G14-H14</f>
        <v>0</v>
      </c>
    </row>
    <row r="15" spans="6:9" ht="19.5" customHeight="1">
      <c r="F15" s="28" t="s">
        <v>49</v>
      </c>
      <c r="G15" s="29">
        <v>0</v>
      </c>
      <c r="H15" s="30">
        <v>0</v>
      </c>
      <c r="I15" s="31">
        <f>G15-H15</f>
        <v>0</v>
      </c>
    </row>
    <row r="16" spans="1:9" ht="19.5" customHeight="1">
      <c r="A16" s="45" t="s">
        <v>50</v>
      </c>
      <c r="B16" s="45" t="s">
        <v>20</v>
      </c>
      <c r="C16" s="45" t="s">
        <v>21</v>
      </c>
      <c r="D16" s="45" t="s">
        <v>22</v>
      </c>
      <c r="F16" s="28" t="s">
        <v>51</v>
      </c>
      <c r="G16" s="32">
        <v>0</v>
      </c>
      <c r="H16" s="33">
        <v>0</v>
      </c>
      <c r="I16" s="34">
        <f>G16-H16</f>
        <v>0</v>
      </c>
    </row>
    <row r="17" spans="1:9" ht="19.5" customHeight="1">
      <c r="A17" s="46" t="s">
        <v>19</v>
      </c>
      <c r="B17" s="47">
        <f>B5</f>
        <v>0</v>
      </c>
      <c r="C17" s="48">
        <f>C5</f>
        <v>0</v>
      </c>
      <c r="D17" s="49">
        <f>B17-C17</f>
        <v>0</v>
      </c>
      <c r="F17" s="28" t="s">
        <v>52</v>
      </c>
      <c r="G17" s="29">
        <v>0</v>
      </c>
      <c r="H17" s="30">
        <v>0</v>
      </c>
      <c r="I17" s="31">
        <f>G17-H17</f>
        <v>0</v>
      </c>
    </row>
    <row r="18" spans="1:9" ht="19.5" customHeight="1">
      <c r="A18" s="46" t="s">
        <v>23</v>
      </c>
      <c r="B18" s="50">
        <f>G25</f>
        <v>0</v>
      </c>
      <c r="C18" s="51">
        <f>H25</f>
        <v>0</v>
      </c>
      <c r="D18" s="52">
        <f>B18-C18</f>
        <v>0</v>
      </c>
      <c r="F18" s="28" t="s">
        <v>53</v>
      </c>
      <c r="G18" s="32">
        <v>0</v>
      </c>
      <c r="H18" s="33">
        <v>0</v>
      </c>
      <c r="I18" s="34">
        <f>G18-H18</f>
        <v>0</v>
      </c>
    </row>
    <row r="19" spans="1:9" ht="19.5" customHeight="1">
      <c r="A19" s="46" t="s">
        <v>54</v>
      </c>
      <c r="B19" s="50">
        <f>B17-B18</f>
        <v>0</v>
      </c>
      <c r="C19" s="51">
        <f>C17-C18</f>
        <v>0</v>
      </c>
      <c r="D19" s="52">
        <f>B19-C19</f>
        <v>0</v>
      </c>
      <c r="F19" s="28" t="s">
        <v>55</v>
      </c>
      <c r="G19" s="29">
        <v>0</v>
      </c>
      <c r="H19" s="30">
        <v>0</v>
      </c>
      <c r="I19" s="31">
        <f>G19-H19</f>
        <v>0</v>
      </c>
    </row>
    <row r="20" spans="1:9" ht="19.5" customHeight="1">
      <c r="A20" s="46" t="s">
        <v>56</v>
      </c>
      <c r="B20" s="50">
        <f>B19</f>
        <v>0</v>
      </c>
      <c r="C20" s="51">
        <v>0</v>
      </c>
      <c r="D20" s="52">
        <f>B20-C20</f>
        <v>0</v>
      </c>
      <c r="F20" s="28" t="s">
        <v>57</v>
      </c>
      <c r="G20" s="32">
        <v>0</v>
      </c>
      <c r="H20" s="33">
        <v>0</v>
      </c>
      <c r="I20" s="34">
        <f>G20-H20</f>
        <v>0</v>
      </c>
    </row>
    <row r="21" spans="1:9" ht="19.5" customHeight="1">
      <c r="A21" s="46" t="s">
        <v>58</v>
      </c>
      <c r="B21" s="50">
        <f>B19-B20</f>
        <v>0</v>
      </c>
      <c r="C21" s="51">
        <v>0</v>
      </c>
      <c r="D21" s="52">
        <f>B21-C21</f>
        <v>0</v>
      </c>
      <c r="F21" s="28" t="s">
        <v>59</v>
      </c>
      <c r="G21" s="29">
        <v>0</v>
      </c>
      <c r="H21" s="30">
        <v>0</v>
      </c>
      <c r="I21" s="31">
        <f>G21-H21</f>
        <v>0</v>
      </c>
    </row>
    <row r="22" spans="1:9" ht="19.5" customHeight="1">
      <c r="A22" s="46" t="s">
        <v>60</v>
      </c>
      <c r="B22" s="50">
        <f>B19-B20-B21</f>
        <v>0</v>
      </c>
      <c r="C22" s="51">
        <v>0</v>
      </c>
      <c r="D22" s="52">
        <f>B22-C22</f>
        <v>0</v>
      </c>
      <c r="F22" s="28" t="s">
        <v>61</v>
      </c>
      <c r="G22" s="32">
        <v>0</v>
      </c>
      <c r="H22" s="33">
        <v>0</v>
      </c>
      <c r="I22" s="34">
        <f>G22-H22</f>
        <v>0</v>
      </c>
    </row>
    <row r="23" spans="1:9" ht="19.5" customHeight="1">
      <c r="A23" s="53" t="s">
        <v>62</v>
      </c>
      <c r="B23" s="54">
        <f>B19-B20-B21-B22</f>
        <v>0</v>
      </c>
      <c r="C23" s="55">
        <v>0</v>
      </c>
      <c r="D23" s="56">
        <f>B23-C23</f>
        <v>0</v>
      </c>
      <c r="F23" s="28" t="s">
        <v>63</v>
      </c>
      <c r="G23" s="29">
        <v>0</v>
      </c>
      <c r="H23" s="30">
        <v>0</v>
      </c>
      <c r="I23" s="31">
        <f>G23-H23</f>
        <v>0</v>
      </c>
    </row>
    <row r="24" spans="1:9" ht="19.5" customHeight="1">
      <c r="A24" s="57" t="s">
        <v>64</v>
      </c>
      <c r="B24" s="58">
        <f>B17-B18-B20-B21-B22-B23</f>
        <v>0</v>
      </c>
      <c r="C24" s="58">
        <f>C19-C20-C21-C22-C23</f>
        <v>0</v>
      </c>
      <c r="D24" s="59">
        <f>B24-C24</f>
        <v>0</v>
      </c>
      <c r="F24" s="60" t="s">
        <v>65</v>
      </c>
      <c r="G24" s="61">
        <v>0</v>
      </c>
      <c r="H24" s="62">
        <v>0</v>
      </c>
      <c r="I24" s="63">
        <f>G24-H24</f>
        <v>0</v>
      </c>
    </row>
    <row r="25" spans="6:9" ht="19.5" customHeight="1">
      <c r="F25" s="64" t="s">
        <v>18</v>
      </c>
      <c r="G25" s="65">
        <f>SUM(Jan_Planned_Expenses)</f>
        <v>0</v>
      </c>
      <c r="H25" s="65">
        <f>SUM(Jan_Actual_Expenses)</f>
        <v>0</v>
      </c>
      <c r="I25" s="66">
        <f>G25-H25</f>
        <v>0</v>
      </c>
    </row>
  </sheetData>
  <sheetProtection/>
  <printOptions/>
  <pageMargins left="0.7479166666666667" right="0.7479166666666667" top="0.75" bottom="0.5" header="0.5118055555555555" footer="0.5118055555555555"/>
  <pageSetup firstPageNumber="1" useFirstPageNumber="1" horizontalDpi="300" verticalDpi="300" orientation="landscape"/>
</worksheet>
</file>

<file path=xl/worksheets/sheet4.xml><?xml version="1.0" encoding="utf-8"?>
<worksheet xmlns="http://schemas.openxmlformats.org/spreadsheetml/2006/main" xmlns:r="http://schemas.openxmlformats.org/officeDocument/2006/relationships">
  <dimension ref="A1:I25"/>
  <sheetViews>
    <sheetView showGridLines="0" workbookViewId="0" topLeftCell="A1">
      <selection activeCell="H21" sqref="H21"/>
    </sheetView>
  </sheetViews>
  <sheetFormatPr defaultColWidth="10.3984375" defaultRowHeight="19.5" customHeight="1"/>
  <cols>
    <col min="1" max="1" width="13.3984375" style="14" customWidth="1"/>
    <col min="2" max="3" width="7.59765625" style="14" customWidth="1"/>
    <col min="4" max="4" width="8.296875" style="14" customWidth="1"/>
    <col min="5" max="5" width="3.19921875" style="14" customWidth="1"/>
    <col min="6" max="6" width="19.09765625" style="14" customWidth="1"/>
    <col min="7" max="16384" width="10" style="14" customWidth="1"/>
  </cols>
  <sheetData>
    <row r="1" spans="1:9" ht="19.5" customHeight="1">
      <c r="A1" s="15" t="s">
        <v>19</v>
      </c>
      <c r="B1" s="16" t="s">
        <v>20</v>
      </c>
      <c r="C1" s="16" t="s">
        <v>21</v>
      </c>
      <c r="D1" s="17" t="s">
        <v>22</v>
      </c>
      <c r="F1" s="18" t="s">
        <v>23</v>
      </c>
      <c r="G1" s="18" t="s">
        <v>20</v>
      </c>
      <c r="H1" s="18" t="s">
        <v>21</v>
      </c>
      <c r="I1" s="18" t="s">
        <v>22</v>
      </c>
    </row>
    <row r="2" spans="1:9" ht="19.5" customHeight="1">
      <c r="A2" s="19" t="s">
        <v>24</v>
      </c>
      <c r="B2" s="20">
        <v>0</v>
      </c>
      <c r="C2" s="21">
        <v>0</v>
      </c>
      <c r="D2" s="21">
        <f>C2-B2</f>
        <v>0</v>
      </c>
      <c r="F2" s="22" t="s">
        <v>25</v>
      </c>
      <c r="G2" s="23">
        <v>0</v>
      </c>
      <c r="H2" s="24">
        <v>0</v>
      </c>
      <c r="I2" s="25">
        <f>G2-H2</f>
        <v>0</v>
      </c>
    </row>
    <row r="3" spans="1:9" ht="19.5" customHeight="1">
      <c r="A3" s="19" t="s">
        <v>26</v>
      </c>
      <c r="B3" s="26">
        <v>0</v>
      </c>
      <c r="C3" s="27">
        <v>0</v>
      </c>
      <c r="D3" s="27">
        <f>C3-B3</f>
        <v>0</v>
      </c>
      <c r="F3" s="28" t="s">
        <v>27</v>
      </c>
      <c r="G3" s="29">
        <v>0</v>
      </c>
      <c r="H3" s="30">
        <v>0</v>
      </c>
      <c r="I3" s="31">
        <f>G3-H3</f>
        <v>0</v>
      </c>
    </row>
    <row r="4" spans="1:9" ht="19.5" customHeight="1">
      <c r="A4" s="19" t="s">
        <v>28</v>
      </c>
      <c r="B4" s="26">
        <v>0</v>
      </c>
      <c r="C4" s="27">
        <v>0</v>
      </c>
      <c r="D4" s="27">
        <f>C4-B4</f>
        <v>0</v>
      </c>
      <c r="F4" s="28" t="s">
        <v>29</v>
      </c>
      <c r="G4" s="32">
        <v>0</v>
      </c>
      <c r="H4" s="33">
        <v>0</v>
      </c>
      <c r="I4" s="34">
        <f>G4-H4</f>
        <v>0</v>
      </c>
    </row>
    <row r="5" spans="1:9" ht="19.5" customHeight="1">
      <c r="A5" s="35" t="s">
        <v>18</v>
      </c>
      <c r="B5" s="36">
        <f>SUM(Feb_Planned_Income)</f>
        <v>0</v>
      </c>
      <c r="C5" s="36">
        <f>SUM(Feb_Actual_Income)</f>
        <v>0</v>
      </c>
      <c r="D5" s="36">
        <f>B5-C5</f>
        <v>0</v>
      </c>
      <c r="F5" s="28" t="s">
        <v>30</v>
      </c>
      <c r="G5" s="29">
        <v>0</v>
      </c>
      <c r="H5" s="30">
        <v>0</v>
      </c>
      <c r="I5" s="31">
        <f>G5-H5</f>
        <v>0</v>
      </c>
    </row>
    <row r="6" spans="6:9" ht="19.5" customHeight="1">
      <c r="F6" s="28" t="s">
        <v>31</v>
      </c>
      <c r="G6" s="32">
        <v>0</v>
      </c>
      <c r="H6" s="33">
        <v>0</v>
      </c>
      <c r="I6" s="34">
        <f>G6-H6</f>
        <v>0</v>
      </c>
    </row>
    <row r="7" spans="1:9" ht="19.5" customHeight="1">
      <c r="A7" s="37" t="s">
        <v>32</v>
      </c>
      <c r="B7" s="37" t="s">
        <v>33</v>
      </c>
      <c r="F7" s="28" t="s">
        <v>34</v>
      </c>
      <c r="G7" s="29">
        <v>0</v>
      </c>
      <c r="H7" s="30">
        <v>0</v>
      </c>
      <c r="I7" s="31">
        <f>G7-H7</f>
        <v>0</v>
      </c>
    </row>
    <row r="8" spans="1:9" ht="19.5" customHeight="1">
      <c r="A8" s="38" t="s">
        <v>35</v>
      </c>
      <c r="B8" s="39">
        <f>G12</f>
        <v>0</v>
      </c>
      <c r="F8" s="28" t="s">
        <v>36</v>
      </c>
      <c r="G8" s="32">
        <v>0</v>
      </c>
      <c r="H8" s="33">
        <v>0</v>
      </c>
      <c r="I8" s="34">
        <f>G8-H8</f>
        <v>0</v>
      </c>
    </row>
    <row r="9" spans="1:9" ht="19.5" customHeight="1">
      <c r="A9" s="38" t="s">
        <v>37</v>
      </c>
      <c r="B9" s="40">
        <f>G9</f>
        <v>0</v>
      </c>
      <c r="F9" s="28" t="s">
        <v>38</v>
      </c>
      <c r="G9" s="29">
        <v>0</v>
      </c>
      <c r="H9" s="30">
        <v>0</v>
      </c>
      <c r="I9" s="31">
        <f>G9-H9</f>
        <v>0</v>
      </c>
    </row>
    <row r="10" spans="1:9" ht="19.5" customHeight="1">
      <c r="A10" s="38" t="s">
        <v>39</v>
      </c>
      <c r="B10" s="41">
        <f>G16</f>
        <v>0</v>
      </c>
      <c r="F10" s="28" t="s">
        <v>40</v>
      </c>
      <c r="G10" s="32">
        <v>0</v>
      </c>
      <c r="H10" s="33">
        <v>0</v>
      </c>
      <c r="I10" s="34">
        <f>G10-H10</f>
        <v>0</v>
      </c>
    </row>
    <row r="11" spans="1:9" ht="19.5" customHeight="1">
      <c r="A11" s="38" t="s">
        <v>41</v>
      </c>
      <c r="B11" s="40">
        <f>G17</f>
        <v>0</v>
      </c>
      <c r="F11" s="28" t="s">
        <v>42</v>
      </c>
      <c r="G11" s="29">
        <v>0</v>
      </c>
      <c r="H11" s="30">
        <v>0</v>
      </c>
      <c r="I11" s="31">
        <f>G11-H11</f>
        <v>0</v>
      </c>
    </row>
    <row r="12" spans="1:9" ht="19.5" customHeight="1">
      <c r="A12" s="38" t="s">
        <v>43</v>
      </c>
      <c r="B12" s="41">
        <f>G20</f>
        <v>0</v>
      </c>
      <c r="F12" s="28" t="s">
        <v>44</v>
      </c>
      <c r="G12" s="32">
        <v>0</v>
      </c>
      <c r="H12" s="33">
        <v>0</v>
      </c>
      <c r="I12" s="34">
        <f>G12-H12</f>
        <v>0</v>
      </c>
    </row>
    <row r="13" spans="1:9" ht="19.5" customHeight="1">
      <c r="A13" s="38" t="s">
        <v>45</v>
      </c>
      <c r="B13" s="42">
        <f>G23</f>
        <v>0</v>
      </c>
      <c r="F13" s="28" t="s">
        <v>46</v>
      </c>
      <c r="G13" s="29">
        <v>0</v>
      </c>
      <c r="H13" s="30">
        <v>0</v>
      </c>
      <c r="I13" s="31">
        <f>G13-H13</f>
        <v>0</v>
      </c>
    </row>
    <row r="14" spans="1:9" ht="19.5" customHeight="1">
      <c r="A14" s="43" t="s">
        <v>47</v>
      </c>
      <c r="B14" s="44">
        <f>SUM(Feb_Cash)</f>
        <v>0</v>
      </c>
      <c r="F14" s="28" t="s">
        <v>48</v>
      </c>
      <c r="G14" s="32">
        <v>0</v>
      </c>
      <c r="H14" s="33">
        <v>0</v>
      </c>
      <c r="I14" s="34">
        <f>G14-H14</f>
        <v>0</v>
      </c>
    </row>
    <row r="15" spans="6:9" ht="19.5" customHeight="1">
      <c r="F15" s="28" t="s">
        <v>49</v>
      </c>
      <c r="G15" s="29">
        <v>0</v>
      </c>
      <c r="H15" s="30">
        <v>0</v>
      </c>
      <c r="I15" s="31">
        <f>G15-H15</f>
        <v>0</v>
      </c>
    </row>
    <row r="16" spans="1:9" ht="19.5" customHeight="1">
      <c r="A16" s="45" t="s">
        <v>50</v>
      </c>
      <c r="B16" s="45" t="s">
        <v>20</v>
      </c>
      <c r="C16" s="45" t="s">
        <v>21</v>
      </c>
      <c r="D16" s="45" t="s">
        <v>22</v>
      </c>
      <c r="F16" s="28" t="s">
        <v>51</v>
      </c>
      <c r="G16" s="32">
        <v>0</v>
      </c>
      <c r="H16" s="33">
        <v>0</v>
      </c>
      <c r="I16" s="34">
        <f>G16-H16</f>
        <v>0</v>
      </c>
    </row>
    <row r="17" spans="1:9" ht="19.5" customHeight="1">
      <c r="A17" s="46" t="s">
        <v>19</v>
      </c>
      <c r="B17" s="47">
        <f>B5</f>
        <v>0</v>
      </c>
      <c r="C17" s="48">
        <f>C5</f>
        <v>0</v>
      </c>
      <c r="D17" s="49">
        <f>B17-C17</f>
        <v>0</v>
      </c>
      <c r="F17" s="28" t="s">
        <v>52</v>
      </c>
      <c r="G17" s="29">
        <v>0</v>
      </c>
      <c r="H17" s="30">
        <v>0</v>
      </c>
      <c r="I17" s="31">
        <f>G17-H17</f>
        <v>0</v>
      </c>
    </row>
    <row r="18" spans="1:9" ht="19.5" customHeight="1">
      <c r="A18" s="46" t="s">
        <v>23</v>
      </c>
      <c r="B18" s="50">
        <f>G25</f>
        <v>0</v>
      </c>
      <c r="C18" s="51">
        <f>H25</f>
        <v>0</v>
      </c>
      <c r="D18" s="52">
        <f>B18-C18</f>
        <v>0</v>
      </c>
      <c r="F18" s="28" t="s">
        <v>53</v>
      </c>
      <c r="G18" s="32">
        <v>0</v>
      </c>
      <c r="H18" s="33">
        <v>0</v>
      </c>
      <c r="I18" s="34">
        <f>G18-H18</f>
        <v>0</v>
      </c>
    </row>
    <row r="19" spans="1:9" ht="19.5" customHeight="1">
      <c r="A19" s="46" t="s">
        <v>54</v>
      </c>
      <c r="B19" s="50">
        <f>B17-B18</f>
        <v>0</v>
      </c>
      <c r="C19" s="51">
        <f>C17-C18</f>
        <v>0</v>
      </c>
      <c r="D19" s="52">
        <f>B19-C19</f>
        <v>0</v>
      </c>
      <c r="F19" s="28" t="s">
        <v>55</v>
      </c>
      <c r="G19" s="29">
        <v>0</v>
      </c>
      <c r="H19" s="30">
        <v>0</v>
      </c>
      <c r="I19" s="31">
        <f>G19-H19</f>
        <v>0</v>
      </c>
    </row>
    <row r="20" spans="1:9" ht="19.5" customHeight="1">
      <c r="A20" s="46" t="s">
        <v>56</v>
      </c>
      <c r="B20" s="50">
        <f>B19</f>
        <v>0</v>
      </c>
      <c r="C20" s="51">
        <v>0</v>
      </c>
      <c r="D20" s="52">
        <f>B20-C20</f>
        <v>0</v>
      </c>
      <c r="F20" s="28" t="s">
        <v>57</v>
      </c>
      <c r="G20" s="32">
        <v>0</v>
      </c>
      <c r="H20" s="33">
        <v>0</v>
      </c>
      <c r="I20" s="34">
        <f>G20-H20</f>
        <v>0</v>
      </c>
    </row>
    <row r="21" spans="1:9" ht="19.5" customHeight="1">
      <c r="A21" s="46" t="s">
        <v>58</v>
      </c>
      <c r="B21" s="50">
        <f>B19-B20</f>
        <v>0</v>
      </c>
      <c r="C21" s="51">
        <v>0</v>
      </c>
      <c r="D21" s="52">
        <f>B21-C21</f>
        <v>0</v>
      </c>
      <c r="F21" s="28" t="s">
        <v>59</v>
      </c>
      <c r="G21" s="29">
        <v>0</v>
      </c>
      <c r="H21" s="30">
        <v>0</v>
      </c>
      <c r="I21" s="31">
        <f>G21-H21</f>
        <v>0</v>
      </c>
    </row>
    <row r="22" spans="1:9" ht="19.5" customHeight="1">
      <c r="A22" s="46" t="s">
        <v>60</v>
      </c>
      <c r="B22" s="50">
        <f>B19-B20-B21</f>
        <v>0</v>
      </c>
      <c r="C22" s="51">
        <v>0</v>
      </c>
      <c r="D22" s="52">
        <f>B22-C22</f>
        <v>0</v>
      </c>
      <c r="F22" s="28" t="s">
        <v>61</v>
      </c>
      <c r="G22" s="32">
        <v>0</v>
      </c>
      <c r="H22" s="33">
        <v>0</v>
      </c>
      <c r="I22" s="34">
        <f>G22-H22</f>
        <v>0</v>
      </c>
    </row>
    <row r="23" spans="1:9" ht="19.5" customHeight="1">
      <c r="A23" s="53" t="s">
        <v>62</v>
      </c>
      <c r="B23" s="54">
        <f>B19-B20-B21-B22</f>
        <v>0</v>
      </c>
      <c r="C23" s="55">
        <v>0</v>
      </c>
      <c r="D23" s="56">
        <f>B23-C23</f>
        <v>0</v>
      </c>
      <c r="F23" s="28" t="s">
        <v>63</v>
      </c>
      <c r="G23" s="29">
        <v>0</v>
      </c>
      <c r="H23" s="30">
        <v>0</v>
      </c>
      <c r="I23" s="31">
        <f>G23-H23</f>
        <v>0</v>
      </c>
    </row>
    <row r="24" spans="1:9" ht="19.5" customHeight="1">
      <c r="A24" s="57" t="s">
        <v>64</v>
      </c>
      <c r="B24" s="58">
        <f>B17-B18-B20-B21-B22-B23</f>
        <v>0</v>
      </c>
      <c r="C24" s="58">
        <f>C19-C20-C21-C22-C23</f>
        <v>0</v>
      </c>
      <c r="D24" s="59">
        <f>B24-C24</f>
        <v>0</v>
      </c>
      <c r="F24" s="60" t="s">
        <v>65</v>
      </c>
      <c r="G24" s="61">
        <v>0</v>
      </c>
      <c r="H24" s="62">
        <v>0</v>
      </c>
      <c r="I24" s="63">
        <f>G24-H24</f>
        <v>0</v>
      </c>
    </row>
    <row r="25" spans="6:9" ht="19.5" customHeight="1">
      <c r="F25" s="64" t="s">
        <v>18</v>
      </c>
      <c r="G25" s="65">
        <f>SUM(Feb_Planned_Expenses)</f>
        <v>0</v>
      </c>
      <c r="H25" s="65">
        <f>SUM(Feb_Actual_Expenses)</f>
        <v>0</v>
      </c>
      <c r="I25" s="66">
        <f>G25-H25</f>
        <v>0</v>
      </c>
    </row>
  </sheetData>
  <sheetProtection/>
  <printOptions/>
  <pageMargins left="0.7479166666666667" right="0.7479166666666667" top="0.75" bottom="0.5" header="0.5118055555555555" footer="0.5118055555555555"/>
  <pageSetup horizontalDpi="300" verticalDpi="300" orientation="landscape"/>
</worksheet>
</file>

<file path=xl/worksheets/sheet5.xml><?xml version="1.0" encoding="utf-8"?>
<worksheet xmlns="http://schemas.openxmlformats.org/spreadsheetml/2006/main" xmlns:r="http://schemas.openxmlformats.org/officeDocument/2006/relationships">
  <dimension ref="A1:I25"/>
  <sheetViews>
    <sheetView showGridLines="0" workbookViewId="0" topLeftCell="A1">
      <selection activeCell="I25" sqref="I25"/>
    </sheetView>
  </sheetViews>
  <sheetFormatPr defaultColWidth="10.3984375" defaultRowHeight="19.5" customHeight="1"/>
  <cols>
    <col min="1" max="1" width="13.3984375" style="14" customWidth="1"/>
    <col min="2" max="3" width="7.59765625" style="14" customWidth="1"/>
    <col min="4" max="4" width="8.296875" style="14" customWidth="1"/>
    <col min="5" max="5" width="3.19921875" style="14" customWidth="1"/>
    <col min="6" max="6" width="19.09765625" style="14" customWidth="1"/>
    <col min="7" max="16384" width="10" style="14" customWidth="1"/>
  </cols>
  <sheetData>
    <row r="1" spans="1:9" ht="19.5" customHeight="1">
      <c r="A1" s="15" t="s">
        <v>19</v>
      </c>
      <c r="B1" s="16" t="s">
        <v>20</v>
      </c>
      <c r="C1" s="16" t="s">
        <v>21</v>
      </c>
      <c r="D1" s="17" t="s">
        <v>22</v>
      </c>
      <c r="F1" s="18" t="s">
        <v>23</v>
      </c>
      <c r="G1" s="18" t="s">
        <v>20</v>
      </c>
      <c r="H1" s="18" t="s">
        <v>21</v>
      </c>
      <c r="I1" s="18" t="s">
        <v>22</v>
      </c>
    </row>
    <row r="2" spans="1:9" ht="19.5" customHeight="1">
      <c r="A2" s="19" t="s">
        <v>24</v>
      </c>
      <c r="B2" s="20">
        <v>0</v>
      </c>
      <c r="C2" s="21">
        <v>0</v>
      </c>
      <c r="D2" s="21">
        <f>C2-B2</f>
        <v>0</v>
      </c>
      <c r="F2" s="22" t="s">
        <v>25</v>
      </c>
      <c r="G2" s="23">
        <v>0</v>
      </c>
      <c r="H2" s="24">
        <v>0</v>
      </c>
      <c r="I2" s="25">
        <f>G2-H2</f>
        <v>0</v>
      </c>
    </row>
    <row r="3" spans="1:9" ht="19.5" customHeight="1">
      <c r="A3" s="19" t="s">
        <v>26</v>
      </c>
      <c r="B3" s="26">
        <v>0</v>
      </c>
      <c r="C3" s="27">
        <v>0</v>
      </c>
      <c r="D3" s="27">
        <f>C3-B3</f>
        <v>0</v>
      </c>
      <c r="F3" s="28" t="s">
        <v>27</v>
      </c>
      <c r="G3" s="29">
        <v>0</v>
      </c>
      <c r="H3" s="30">
        <v>0</v>
      </c>
      <c r="I3" s="31">
        <f>G3-H3</f>
        <v>0</v>
      </c>
    </row>
    <row r="4" spans="1:9" ht="19.5" customHeight="1">
      <c r="A4" s="19" t="s">
        <v>28</v>
      </c>
      <c r="B4" s="26">
        <v>0</v>
      </c>
      <c r="C4" s="27">
        <v>0</v>
      </c>
      <c r="D4" s="27">
        <f>C4-B4</f>
        <v>0</v>
      </c>
      <c r="F4" s="28" t="s">
        <v>29</v>
      </c>
      <c r="G4" s="32">
        <v>0</v>
      </c>
      <c r="H4" s="33">
        <v>0</v>
      </c>
      <c r="I4" s="34">
        <f>G4-H4</f>
        <v>0</v>
      </c>
    </row>
    <row r="5" spans="1:9" ht="19.5" customHeight="1">
      <c r="A5" s="35" t="s">
        <v>18</v>
      </c>
      <c r="B5" s="36">
        <f>SUM(Mar_Planned_Income)</f>
        <v>0</v>
      </c>
      <c r="C5" s="36">
        <f>SUM(Mar_Actual_Income)</f>
        <v>0</v>
      </c>
      <c r="D5" s="36">
        <f>B5-C5</f>
        <v>0</v>
      </c>
      <c r="F5" s="28" t="s">
        <v>30</v>
      </c>
      <c r="G5" s="29">
        <v>0</v>
      </c>
      <c r="H5" s="30">
        <v>0</v>
      </c>
      <c r="I5" s="31">
        <f>G5-H5</f>
        <v>0</v>
      </c>
    </row>
    <row r="6" spans="6:9" ht="19.5" customHeight="1">
      <c r="F6" s="28" t="s">
        <v>31</v>
      </c>
      <c r="G6" s="32">
        <v>0</v>
      </c>
      <c r="H6" s="33">
        <v>0</v>
      </c>
      <c r="I6" s="34">
        <f>G6-H6</f>
        <v>0</v>
      </c>
    </row>
    <row r="7" spans="1:9" ht="19.5" customHeight="1">
      <c r="A7" s="37" t="s">
        <v>32</v>
      </c>
      <c r="B7" s="37" t="s">
        <v>33</v>
      </c>
      <c r="F7" s="28" t="s">
        <v>34</v>
      </c>
      <c r="G7" s="29">
        <v>0</v>
      </c>
      <c r="H7" s="30">
        <v>0</v>
      </c>
      <c r="I7" s="31">
        <f>G7-H7</f>
        <v>0</v>
      </c>
    </row>
    <row r="8" spans="1:9" ht="19.5" customHeight="1">
      <c r="A8" s="38" t="s">
        <v>35</v>
      </c>
      <c r="B8" s="39">
        <f>G12</f>
        <v>0</v>
      </c>
      <c r="F8" s="28" t="s">
        <v>36</v>
      </c>
      <c r="G8" s="32">
        <v>0</v>
      </c>
      <c r="H8" s="33">
        <v>0</v>
      </c>
      <c r="I8" s="34">
        <f>G8-H8</f>
        <v>0</v>
      </c>
    </row>
    <row r="9" spans="1:9" ht="19.5" customHeight="1">
      <c r="A9" s="38" t="s">
        <v>37</v>
      </c>
      <c r="B9" s="40">
        <f>G9</f>
        <v>0</v>
      </c>
      <c r="F9" s="28" t="s">
        <v>38</v>
      </c>
      <c r="G9" s="29">
        <v>0</v>
      </c>
      <c r="H9" s="30">
        <v>0</v>
      </c>
      <c r="I9" s="31">
        <f>G9-H9</f>
        <v>0</v>
      </c>
    </row>
    <row r="10" spans="1:9" ht="19.5" customHeight="1">
      <c r="A10" s="38" t="s">
        <v>39</v>
      </c>
      <c r="B10" s="41">
        <f>G16</f>
        <v>0</v>
      </c>
      <c r="F10" s="28" t="s">
        <v>40</v>
      </c>
      <c r="G10" s="32">
        <v>0</v>
      </c>
      <c r="H10" s="33">
        <v>0</v>
      </c>
      <c r="I10" s="34">
        <f>G10-H10</f>
        <v>0</v>
      </c>
    </row>
    <row r="11" spans="1:9" ht="19.5" customHeight="1">
      <c r="A11" s="38" t="s">
        <v>41</v>
      </c>
      <c r="B11" s="40">
        <f>G17</f>
        <v>0</v>
      </c>
      <c r="F11" s="28" t="s">
        <v>42</v>
      </c>
      <c r="G11" s="29">
        <v>0</v>
      </c>
      <c r="H11" s="30">
        <v>0</v>
      </c>
      <c r="I11" s="31">
        <f>G11-H11</f>
        <v>0</v>
      </c>
    </row>
    <row r="12" spans="1:9" ht="19.5" customHeight="1">
      <c r="A12" s="38" t="s">
        <v>43</v>
      </c>
      <c r="B12" s="41">
        <f>G20</f>
        <v>0</v>
      </c>
      <c r="F12" s="28" t="s">
        <v>44</v>
      </c>
      <c r="G12" s="32">
        <v>0</v>
      </c>
      <c r="H12" s="33">
        <v>0</v>
      </c>
      <c r="I12" s="34">
        <f>G12-H12</f>
        <v>0</v>
      </c>
    </row>
    <row r="13" spans="1:9" ht="19.5" customHeight="1">
      <c r="A13" s="38" t="s">
        <v>45</v>
      </c>
      <c r="B13" s="42">
        <f>G23</f>
        <v>0</v>
      </c>
      <c r="F13" s="28" t="s">
        <v>46</v>
      </c>
      <c r="G13" s="29">
        <v>0</v>
      </c>
      <c r="H13" s="30">
        <v>0</v>
      </c>
      <c r="I13" s="31">
        <f>G13-H13</f>
        <v>0</v>
      </c>
    </row>
    <row r="14" spans="1:9" ht="19.5" customHeight="1">
      <c r="A14" s="43" t="s">
        <v>47</v>
      </c>
      <c r="B14" s="44">
        <f>SUM(Mar_Cash)</f>
        <v>0</v>
      </c>
      <c r="F14" s="28" t="s">
        <v>48</v>
      </c>
      <c r="G14" s="32">
        <v>0</v>
      </c>
      <c r="H14" s="33">
        <v>0</v>
      </c>
      <c r="I14" s="34">
        <f>G14-H14</f>
        <v>0</v>
      </c>
    </row>
    <row r="15" spans="6:9" ht="19.5" customHeight="1">
      <c r="F15" s="28" t="s">
        <v>49</v>
      </c>
      <c r="G15" s="29">
        <v>0</v>
      </c>
      <c r="H15" s="30">
        <v>0</v>
      </c>
      <c r="I15" s="31">
        <f>G15-H15</f>
        <v>0</v>
      </c>
    </row>
    <row r="16" spans="1:9" ht="19.5" customHeight="1">
      <c r="A16" s="45" t="s">
        <v>50</v>
      </c>
      <c r="B16" s="45" t="s">
        <v>20</v>
      </c>
      <c r="C16" s="45" t="s">
        <v>21</v>
      </c>
      <c r="D16" s="45" t="s">
        <v>22</v>
      </c>
      <c r="F16" s="28" t="s">
        <v>51</v>
      </c>
      <c r="G16" s="32">
        <v>0</v>
      </c>
      <c r="H16" s="33">
        <v>0</v>
      </c>
      <c r="I16" s="34">
        <f>G16-H16</f>
        <v>0</v>
      </c>
    </row>
    <row r="17" spans="1:9" ht="19.5" customHeight="1">
      <c r="A17" s="46" t="s">
        <v>19</v>
      </c>
      <c r="B17" s="47">
        <f>B5</f>
        <v>0</v>
      </c>
      <c r="C17" s="48">
        <f>C5</f>
        <v>0</v>
      </c>
      <c r="D17" s="49">
        <f>B17-C17</f>
        <v>0</v>
      </c>
      <c r="F17" s="28" t="s">
        <v>52</v>
      </c>
      <c r="G17" s="29">
        <v>0</v>
      </c>
      <c r="H17" s="30">
        <v>0</v>
      </c>
      <c r="I17" s="31">
        <f>G17-H17</f>
        <v>0</v>
      </c>
    </row>
    <row r="18" spans="1:9" ht="19.5" customHeight="1">
      <c r="A18" s="46" t="s">
        <v>23</v>
      </c>
      <c r="B18" s="50">
        <f>G25</f>
        <v>0</v>
      </c>
      <c r="C18" s="51">
        <f>H25</f>
        <v>0</v>
      </c>
      <c r="D18" s="52">
        <f>B18-C18</f>
        <v>0</v>
      </c>
      <c r="F18" s="28" t="s">
        <v>53</v>
      </c>
      <c r="G18" s="32">
        <v>0</v>
      </c>
      <c r="H18" s="33">
        <v>0</v>
      </c>
      <c r="I18" s="34">
        <f>G18-H18</f>
        <v>0</v>
      </c>
    </row>
    <row r="19" spans="1:9" ht="19.5" customHeight="1">
      <c r="A19" s="46" t="s">
        <v>54</v>
      </c>
      <c r="B19" s="50">
        <f>B17-B18</f>
        <v>0</v>
      </c>
      <c r="C19" s="51">
        <f>C17-C18</f>
        <v>0</v>
      </c>
      <c r="D19" s="52">
        <f>B19-C19</f>
        <v>0</v>
      </c>
      <c r="F19" s="28" t="s">
        <v>55</v>
      </c>
      <c r="G19" s="29">
        <v>0</v>
      </c>
      <c r="H19" s="30">
        <v>0</v>
      </c>
      <c r="I19" s="31">
        <f>G19-H19</f>
        <v>0</v>
      </c>
    </row>
    <row r="20" spans="1:9" ht="19.5" customHeight="1">
      <c r="A20" s="46" t="s">
        <v>56</v>
      </c>
      <c r="B20" s="50">
        <f>B19</f>
        <v>0</v>
      </c>
      <c r="C20" s="51">
        <v>0</v>
      </c>
      <c r="D20" s="52">
        <f>B20-C20</f>
        <v>0</v>
      </c>
      <c r="F20" s="28" t="s">
        <v>57</v>
      </c>
      <c r="G20" s="32">
        <v>0</v>
      </c>
      <c r="H20" s="33">
        <v>0</v>
      </c>
      <c r="I20" s="34">
        <f>G20-H20</f>
        <v>0</v>
      </c>
    </row>
    <row r="21" spans="1:9" ht="19.5" customHeight="1">
      <c r="A21" s="46" t="s">
        <v>58</v>
      </c>
      <c r="B21" s="50">
        <f>B19-B20</f>
        <v>0</v>
      </c>
      <c r="C21" s="51">
        <v>0</v>
      </c>
      <c r="D21" s="52">
        <f>B21-C21</f>
        <v>0</v>
      </c>
      <c r="F21" s="28" t="s">
        <v>59</v>
      </c>
      <c r="G21" s="29">
        <v>0</v>
      </c>
      <c r="H21" s="30">
        <v>0</v>
      </c>
      <c r="I21" s="31">
        <f>G21-H21</f>
        <v>0</v>
      </c>
    </row>
    <row r="22" spans="1:9" ht="19.5" customHeight="1">
      <c r="A22" s="46" t="s">
        <v>60</v>
      </c>
      <c r="B22" s="50">
        <f>B19-B20-B21</f>
        <v>0</v>
      </c>
      <c r="C22" s="51">
        <v>0</v>
      </c>
      <c r="D22" s="52">
        <f>B22-C22</f>
        <v>0</v>
      </c>
      <c r="F22" s="28" t="s">
        <v>61</v>
      </c>
      <c r="G22" s="32">
        <v>0</v>
      </c>
      <c r="H22" s="33">
        <v>0</v>
      </c>
      <c r="I22" s="34">
        <f>G22-H22</f>
        <v>0</v>
      </c>
    </row>
    <row r="23" spans="1:9" ht="19.5" customHeight="1">
      <c r="A23" s="53" t="s">
        <v>62</v>
      </c>
      <c r="B23" s="54">
        <f>B19-B20-B21-B22</f>
        <v>0</v>
      </c>
      <c r="C23" s="55">
        <v>0</v>
      </c>
      <c r="D23" s="56">
        <f>B23-C23</f>
        <v>0</v>
      </c>
      <c r="F23" s="28" t="s">
        <v>63</v>
      </c>
      <c r="G23" s="29">
        <v>0</v>
      </c>
      <c r="H23" s="30">
        <v>0</v>
      </c>
      <c r="I23" s="31">
        <f>G23-H23</f>
        <v>0</v>
      </c>
    </row>
    <row r="24" spans="1:9" ht="19.5" customHeight="1">
      <c r="A24" s="57" t="s">
        <v>64</v>
      </c>
      <c r="B24" s="58">
        <f>B17-B18-B20-B21-B22-B23</f>
        <v>0</v>
      </c>
      <c r="C24" s="58">
        <f>C19-C20-C21-C22-C23</f>
        <v>0</v>
      </c>
      <c r="D24" s="59">
        <f>B24-C24</f>
        <v>0</v>
      </c>
      <c r="F24" s="60" t="s">
        <v>65</v>
      </c>
      <c r="G24" s="61">
        <v>0</v>
      </c>
      <c r="H24" s="62">
        <v>0</v>
      </c>
      <c r="I24" s="63">
        <f>G24-H24</f>
        <v>0</v>
      </c>
    </row>
    <row r="25" spans="6:9" ht="19.5" customHeight="1">
      <c r="F25" s="64" t="s">
        <v>18</v>
      </c>
      <c r="G25" s="65">
        <f>SUM(Mar_Planned_Expenses)</f>
        <v>0</v>
      </c>
      <c r="H25" s="65">
        <f>SUM(Mar_Actual_Expenses)</f>
        <v>0</v>
      </c>
      <c r="I25" s="66">
        <f>G25-H25</f>
        <v>0</v>
      </c>
    </row>
  </sheetData>
  <sheetProtection/>
  <printOptions/>
  <pageMargins left="0.7479166666666667" right="0.7479166666666667" top="0.75" bottom="0.5" header="0.5118055555555555" footer="0.5118055555555555"/>
  <pageSetup horizontalDpi="300" verticalDpi="300" orientation="landscape"/>
</worksheet>
</file>

<file path=xl/worksheets/sheet6.xml><?xml version="1.0" encoding="utf-8"?>
<worksheet xmlns="http://schemas.openxmlformats.org/spreadsheetml/2006/main" xmlns:r="http://schemas.openxmlformats.org/officeDocument/2006/relationships">
  <dimension ref="A1:I25"/>
  <sheetViews>
    <sheetView showGridLines="0" workbookViewId="0" topLeftCell="A1">
      <selection activeCell="H18" sqref="H18"/>
    </sheetView>
  </sheetViews>
  <sheetFormatPr defaultColWidth="10.3984375" defaultRowHeight="19.5" customHeight="1"/>
  <cols>
    <col min="1" max="1" width="13.3984375" style="14" customWidth="1"/>
    <col min="2" max="3" width="7.59765625" style="14" customWidth="1"/>
    <col min="4" max="4" width="8.296875" style="14" customWidth="1"/>
    <col min="5" max="5" width="3.19921875" style="14" customWidth="1"/>
    <col min="6" max="6" width="19.09765625" style="14" customWidth="1"/>
    <col min="7" max="16384" width="10" style="14" customWidth="1"/>
  </cols>
  <sheetData>
    <row r="1" spans="1:9" ht="19.5" customHeight="1">
      <c r="A1" s="15" t="s">
        <v>19</v>
      </c>
      <c r="B1" s="16" t="s">
        <v>20</v>
      </c>
      <c r="C1" s="16" t="s">
        <v>21</v>
      </c>
      <c r="D1" s="17" t="s">
        <v>22</v>
      </c>
      <c r="F1" s="18" t="s">
        <v>23</v>
      </c>
      <c r="G1" s="18" t="s">
        <v>20</v>
      </c>
      <c r="H1" s="18" t="s">
        <v>21</v>
      </c>
      <c r="I1" s="18" t="s">
        <v>22</v>
      </c>
    </row>
    <row r="2" spans="1:9" ht="19.5" customHeight="1">
      <c r="A2" s="19" t="s">
        <v>24</v>
      </c>
      <c r="B2" s="20">
        <v>0</v>
      </c>
      <c r="C2" s="21">
        <v>0</v>
      </c>
      <c r="D2" s="21">
        <f>C2-B2</f>
        <v>0</v>
      </c>
      <c r="F2" s="22" t="s">
        <v>25</v>
      </c>
      <c r="G2" s="23">
        <v>0</v>
      </c>
      <c r="H2" s="24">
        <v>0</v>
      </c>
      <c r="I2" s="25">
        <f>G2-H2</f>
        <v>0</v>
      </c>
    </row>
    <row r="3" spans="1:9" ht="19.5" customHeight="1">
      <c r="A3" s="19" t="s">
        <v>26</v>
      </c>
      <c r="B3" s="26">
        <v>0</v>
      </c>
      <c r="C3" s="27">
        <v>0</v>
      </c>
      <c r="D3" s="27">
        <f>C3-B3</f>
        <v>0</v>
      </c>
      <c r="F3" s="28" t="s">
        <v>27</v>
      </c>
      <c r="G3" s="29">
        <v>0</v>
      </c>
      <c r="H3" s="30">
        <v>0</v>
      </c>
      <c r="I3" s="31">
        <f>G3-H3</f>
        <v>0</v>
      </c>
    </row>
    <row r="4" spans="1:9" ht="19.5" customHeight="1">
      <c r="A4" s="19" t="s">
        <v>28</v>
      </c>
      <c r="B4" s="26">
        <v>0</v>
      </c>
      <c r="C4" s="27">
        <v>0</v>
      </c>
      <c r="D4" s="27">
        <f>C4-B4</f>
        <v>0</v>
      </c>
      <c r="F4" s="28" t="s">
        <v>29</v>
      </c>
      <c r="G4" s="32">
        <v>0</v>
      </c>
      <c r="H4" s="33">
        <v>0</v>
      </c>
      <c r="I4" s="34">
        <f>G4-H4</f>
        <v>0</v>
      </c>
    </row>
    <row r="5" spans="1:9" ht="19.5" customHeight="1">
      <c r="A5" s="35" t="s">
        <v>18</v>
      </c>
      <c r="B5" s="36">
        <f>SUM(Apr_Planned_Income)</f>
        <v>0</v>
      </c>
      <c r="C5" s="36">
        <f>SUM(Apr_Actual_Income)</f>
        <v>0</v>
      </c>
      <c r="D5" s="36">
        <f>B5-C5</f>
        <v>0</v>
      </c>
      <c r="F5" s="28" t="s">
        <v>30</v>
      </c>
      <c r="G5" s="29">
        <v>0</v>
      </c>
      <c r="H5" s="30">
        <v>0</v>
      </c>
      <c r="I5" s="31">
        <f>G5-H5</f>
        <v>0</v>
      </c>
    </row>
    <row r="6" spans="6:9" ht="19.5" customHeight="1">
      <c r="F6" s="28" t="s">
        <v>31</v>
      </c>
      <c r="G6" s="32">
        <v>0</v>
      </c>
      <c r="H6" s="33">
        <v>0</v>
      </c>
      <c r="I6" s="34">
        <f>G6-H6</f>
        <v>0</v>
      </c>
    </row>
    <row r="7" spans="1:9" ht="19.5" customHeight="1">
      <c r="A7" s="37" t="s">
        <v>32</v>
      </c>
      <c r="B7" s="37" t="s">
        <v>33</v>
      </c>
      <c r="F7" s="28" t="s">
        <v>34</v>
      </c>
      <c r="G7" s="29">
        <v>0</v>
      </c>
      <c r="H7" s="30">
        <v>0</v>
      </c>
      <c r="I7" s="31">
        <f>G7-H7</f>
        <v>0</v>
      </c>
    </row>
    <row r="8" spans="1:9" ht="19.5" customHeight="1">
      <c r="A8" s="38" t="s">
        <v>35</v>
      </c>
      <c r="B8" s="39">
        <f>G12</f>
        <v>0</v>
      </c>
      <c r="F8" s="28" t="s">
        <v>36</v>
      </c>
      <c r="G8" s="32">
        <v>0</v>
      </c>
      <c r="H8" s="33">
        <v>0</v>
      </c>
      <c r="I8" s="34">
        <f>G8-H8</f>
        <v>0</v>
      </c>
    </row>
    <row r="9" spans="1:9" ht="19.5" customHeight="1">
      <c r="A9" s="38" t="s">
        <v>37</v>
      </c>
      <c r="B9" s="40">
        <f>G9</f>
        <v>0</v>
      </c>
      <c r="F9" s="28" t="s">
        <v>38</v>
      </c>
      <c r="G9" s="29">
        <v>0</v>
      </c>
      <c r="H9" s="30">
        <v>0</v>
      </c>
      <c r="I9" s="31">
        <f>G9-H9</f>
        <v>0</v>
      </c>
    </row>
    <row r="10" spans="1:9" ht="19.5" customHeight="1">
      <c r="A10" s="38" t="s">
        <v>39</v>
      </c>
      <c r="B10" s="41">
        <f>G16</f>
        <v>0</v>
      </c>
      <c r="F10" s="28" t="s">
        <v>40</v>
      </c>
      <c r="G10" s="32">
        <v>0</v>
      </c>
      <c r="H10" s="33">
        <v>0</v>
      </c>
      <c r="I10" s="34">
        <f>G10-H10</f>
        <v>0</v>
      </c>
    </row>
    <row r="11" spans="1:9" ht="19.5" customHeight="1">
      <c r="A11" s="38" t="s">
        <v>41</v>
      </c>
      <c r="B11" s="40">
        <f>G17</f>
        <v>0</v>
      </c>
      <c r="F11" s="28" t="s">
        <v>42</v>
      </c>
      <c r="G11" s="29">
        <v>0</v>
      </c>
      <c r="H11" s="30">
        <v>0</v>
      </c>
      <c r="I11" s="31">
        <f>G11-H11</f>
        <v>0</v>
      </c>
    </row>
    <row r="12" spans="1:9" ht="19.5" customHeight="1">
      <c r="A12" s="38" t="s">
        <v>43</v>
      </c>
      <c r="B12" s="41">
        <f>G20</f>
        <v>0</v>
      </c>
      <c r="F12" s="28" t="s">
        <v>44</v>
      </c>
      <c r="G12" s="32">
        <v>0</v>
      </c>
      <c r="H12" s="33">
        <v>0</v>
      </c>
      <c r="I12" s="34">
        <f>G12-H12</f>
        <v>0</v>
      </c>
    </row>
    <row r="13" spans="1:9" ht="19.5" customHeight="1">
      <c r="A13" s="38" t="s">
        <v>45</v>
      </c>
      <c r="B13" s="42">
        <f>G23</f>
        <v>0</v>
      </c>
      <c r="F13" s="28" t="s">
        <v>46</v>
      </c>
      <c r="G13" s="29">
        <v>0</v>
      </c>
      <c r="H13" s="30">
        <v>0</v>
      </c>
      <c r="I13" s="31">
        <f>G13-H13</f>
        <v>0</v>
      </c>
    </row>
    <row r="14" spans="1:9" ht="19.5" customHeight="1">
      <c r="A14" s="43" t="s">
        <v>47</v>
      </c>
      <c r="B14" s="44">
        <f>SUM(Apr_Cash)</f>
        <v>0</v>
      </c>
      <c r="F14" s="28" t="s">
        <v>48</v>
      </c>
      <c r="G14" s="32">
        <v>0</v>
      </c>
      <c r="H14" s="33">
        <v>0</v>
      </c>
      <c r="I14" s="34">
        <f>G14-H14</f>
        <v>0</v>
      </c>
    </row>
    <row r="15" spans="6:9" ht="19.5" customHeight="1">
      <c r="F15" s="28" t="s">
        <v>49</v>
      </c>
      <c r="G15" s="29">
        <v>0</v>
      </c>
      <c r="H15" s="30">
        <v>0</v>
      </c>
      <c r="I15" s="31">
        <f>G15-H15</f>
        <v>0</v>
      </c>
    </row>
    <row r="16" spans="1:9" ht="19.5" customHeight="1">
      <c r="A16" s="45" t="s">
        <v>50</v>
      </c>
      <c r="B16" s="45" t="s">
        <v>20</v>
      </c>
      <c r="C16" s="45" t="s">
        <v>21</v>
      </c>
      <c r="D16" s="45" t="s">
        <v>22</v>
      </c>
      <c r="F16" s="28" t="s">
        <v>51</v>
      </c>
      <c r="G16" s="32">
        <v>0</v>
      </c>
      <c r="H16" s="33">
        <v>0</v>
      </c>
      <c r="I16" s="34">
        <f>G16-H16</f>
        <v>0</v>
      </c>
    </row>
    <row r="17" spans="1:9" ht="19.5" customHeight="1">
      <c r="A17" s="46" t="s">
        <v>19</v>
      </c>
      <c r="B17" s="47">
        <f>B5</f>
        <v>0</v>
      </c>
      <c r="C17" s="48">
        <f>C5</f>
        <v>0</v>
      </c>
      <c r="D17" s="49">
        <f>B17-C17</f>
        <v>0</v>
      </c>
      <c r="F17" s="28" t="s">
        <v>52</v>
      </c>
      <c r="G17" s="29">
        <v>0</v>
      </c>
      <c r="H17" s="30">
        <v>0</v>
      </c>
      <c r="I17" s="31">
        <f>G17-H17</f>
        <v>0</v>
      </c>
    </row>
    <row r="18" spans="1:9" ht="19.5" customHeight="1">
      <c r="A18" s="46" t="s">
        <v>23</v>
      </c>
      <c r="B18" s="50">
        <f>G25</f>
        <v>0</v>
      </c>
      <c r="C18" s="51">
        <f>H25</f>
        <v>0</v>
      </c>
      <c r="D18" s="52">
        <f>B18-C18</f>
        <v>0</v>
      </c>
      <c r="F18" s="28" t="s">
        <v>53</v>
      </c>
      <c r="G18" s="32">
        <v>0</v>
      </c>
      <c r="H18" s="33">
        <v>0</v>
      </c>
      <c r="I18" s="34">
        <f>G18-H18</f>
        <v>0</v>
      </c>
    </row>
    <row r="19" spans="1:9" ht="19.5" customHeight="1">
      <c r="A19" s="46" t="s">
        <v>54</v>
      </c>
      <c r="B19" s="50">
        <f>B17-B18</f>
        <v>0</v>
      </c>
      <c r="C19" s="51">
        <f>C17-C18</f>
        <v>0</v>
      </c>
      <c r="D19" s="52">
        <f>B19-C19</f>
        <v>0</v>
      </c>
      <c r="F19" s="28" t="s">
        <v>55</v>
      </c>
      <c r="G19" s="29">
        <v>0</v>
      </c>
      <c r="H19" s="30">
        <v>0</v>
      </c>
      <c r="I19" s="31">
        <f>G19-H19</f>
        <v>0</v>
      </c>
    </row>
    <row r="20" spans="1:9" ht="19.5" customHeight="1">
      <c r="A20" s="46" t="s">
        <v>56</v>
      </c>
      <c r="B20" s="50">
        <f>B19</f>
        <v>0</v>
      </c>
      <c r="C20" s="51">
        <v>0</v>
      </c>
      <c r="D20" s="52">
        <f>B20-C20</f>
        <v>0</v>
      </c>
      <c r="F20" s="28" t="s">
        <v>57</v>
      </c>
      <c r="G20" s="32">
        <v>0</v>
      </c>
      <c r="H20" s="33">
        <v>0</v>
      </c>
      <c r="I20" s="34">
        <f>G20-H20</f>
        <v>0</v>
      </c>
    </row>
    <row r="21" spans="1:9" ht="19.5" customHeight="1">
      <c r="A21" s="46" t="s">
        <v>58</v>
      </c>
      <c r="B21" s="50">
        <f>B19-B20</f>
        <v>0</v>
      </c>
      <c r="C21" s="51">
        <v>0</v>
      </c>
      <c r="D21" s="52">
        <f>B21-C21</f>
        <v>0</v>
      </c>
      <c r="F21" s="28" t="s">
        <v>59</v>
      </c>
      <c r="G21" s="29">
        <v>0</v>
      </c>
      <c r="H21" s="30">
        <v>0</v>
      </c>
      <c r="I21" s="31">
        <f>G21-H21</f>
        <v>0</v>
      </c>
    </row>
    <row r="22" spans="1:9" ht="19.5" customHeight="1">
      <c r="A22" s="46" t="s">
        <v>60</v>
      </c>
      <c r="B22" s="50">
        <f>B19-B20-B21</f>
        <v>0</v>
      </c>
      <c r="C22" s="51">
        <v>0</v>
      </c>
      <c r="D22" s="52">
        <f>B22-C22</f>
        <v>0</v>
      </c>
      <c r="F22" s="28" t="s">
        <v>61</v>
      </c>
      <c r="G22" s="32">
        <v>0</v>
      </c>
      <c r="H22" s="33">
        <v>0</v>
      </c>
      <c r="I22" s="34">
        <f>G22-H22</f>
        <v>0</v>
      </c>
    </row>
    <row r="23" spans="1:9" ht="19.5" customHeight="1">
      <c r="A23" s="53" t="s">
        <v>62</v>
      </c>
      <c r="B23" s="54">
        <f>B19-B20-B21-B22</f>
        <v>0</v>
      </c>
      <c r="C23" s="55">
        <v>0</v>
      </c>
      <c r="D23" s="56">
        <f>B23-C23</f>
        <v>0</v>
      </c>
      <c r="F23" s="28" t="s">
        <v>63</v>
      </c>
      <c r="G23" s="29">
        <v>0</v>
      </c>
      <c r="H23" s="30">
        <v>0</v>
      </c>
      <c r="I23" s="31">
        <f>G23-H23</f>
        <v>0</v>
      </c>
    </row>
    <row r="24" spans="1:9" ht="19.5" customHeight="1">
      <c r="A24" s="57" t="s">
        <v>64</v>
      </c>
      <c r="B24" s="58">
        <f>B17-B18-B20-B21-B22-B23</f>
        <v>0</v>
      </c>
      <c r="C24" s="58">
        <f>C19-C20-C21-C22-C23</f>
        <v>0</v>
      </c>
      <c r="D24" s="59">
        <f>B24-C24</f>
        <v>0</v>
      </c>
      <c r="F24" s="60" t="s">
        <v>65</v>
      </c>
      <c r="G24" s="61">
        <v>0</v>
      </c>
      <c r="H24" s="62">
        <v>0</v>
      </c>
      <c r="I24" s="63">
        <f>G24-H24</f>
        <v>0</v>
      </c>
    </row>
    <row r="25" spans="6:9" ht="19.5" customHeight="1">
      <c r="F25" s="64" t="s">
        <v>18</v>
      </c>
      <c r="G25" s="65">
        <f>SUM(Apr_Planned_Expenses)</f>
        <v>0</v>
      </c>
      <c r="H25" s="65">
        <f>SUM(Apr_Actual_Expenses)</f>
        <v>0</v>
      </c>
      <c r="I25" s="66">
        <f>G25-H25</f>
        <v>0</v>
      </c>
    </row>
  </sheetData>
  <sheetProtection/>
  <printOptions/>
  <pageMargins left="0.7479166666666667" right="0.7479166666666667" top="0.75" bottom="0.5" header="0.5118055555555555" footer="0.5118055555555555"/>
  <pageSetup horizontalDpi="300" verticalDpi="300" orientation="landscape"/>
</worksheet>
</file>

<file path=xl/worksheets/sheet7.xml><?xml version="1.0" encoding="utf-8"?>
<worksheet xmlns="http://schemas.openxmlformats.org/spreadsheetml/2006/main" xmlns:r="http://schemas.openxmlformats.org/officeDocument/2006/relationships">
  <dimension ref="A1:I25"/>
  <sheetViews>
    <sheetView showGridLines="0" workbookViewId="0" topLeftCell="A1">
      <selection activeCell="H21" sqref="H21"/>
    </sheetView>
  </sheetViews>
  <sheetFormatPr defaultColWidth="10.3984375" defaultRowHeight="19.5" customHeight="1"/>
  <cols>
    <col min="1" max="1" width="13.3984375" style="14" customWidth="1"/>
    <col min="2" max="3" width="7.59765625" style="14" customWidth="1"/>
    <col min="4" max="4" width="8.296875" style="14" customWidth="1"/>
    <col min="5" max="5" width="3.19921875" style="14" customWidth="1"/>
    <col min="6" max="6" width="19.09765625" style="14" customWidth="1"/>
    <col min="7" max="16384" width="10" style="14" customWidth="1"/>
  </cols>
  <sheetData>
    <row r="1" spans="1:9" ht="19.5" customHeight="1">
      <c r="A1" s="15" t="s">
        <v>19</v>
      </c>
      <c r="B1" s="16" t="s">
        <v>20</v>
      </c>
      <c r="C1" s="16" t="s">
        <v>21</v>
      </c>
      <c r="D1" s="17" t="s">
        <v>22</v>
      </c>
      <c r="F1" s="18" t="s">
        <v>23</v>
      </c>
      <c r="G1" s="18" t="s">
        <v>20</v>
      </c>
      <c r="H1" s="18" t="s">
        <v>21</v>
      </c>
      <c r="I1" s="18" t="s">
        <v>22</v>
      </c>
    </row>
    <row r="2" spans="1:9" ht="19.5" customHeight="1">
      <c r="A2" s="19" t="s">
        <v>24</v>
      </c>
      <c r="B2" s="20">
        <v>0</v>
      </c>
      <c r="C2" s="21">
        <v>0</v>
      </c>
      <c r="D2" s="21">
        <f>C2-B2</f>
        <v>0</v>
      </c>
      <c r="F2" s="22" t="s">
        <v>25</v>
      </c>
      <c r="G2" s="23">
        <v>0</v>
      </c>
      <c r="H2" s="24">
        <v>0</v>
      </c>
      <c r="I2" s="25">
        <f>G2-H2</f>
        <v>0</v>
      </c>
    </row>
    <row r="3" spans="1:9" ht="19.5" customHeight="1">
      <c r="A3" s="19" t="s">
        <v>26</v>
      </c>
      <c r="B3" s="26">
        <v>0</v>
      </c>
      <c r="C3" s="27">
        <v>0</v>
      </c>
      <c r="D3" s="27">
        <f>C3-B3</f>
        <v>0</v>
      </c>
      <c r="F3" s="28" t="s">
        <v>27</v>
      </c>
      <c r="G3" s="29">
        <v>0</v>
      </c>
      <c r="H3" s="30">
        <v>0</v>
      </c>
      <c r="I3" s="31">
        <f>G3-H3</f>
        <v>0</v>
      </c>
    </row>
    <row r="4" spans="1:9" ht="19.5" customHeight="1">
      <c r="A4" s="19" t="s">
        <v>28</v>
      </c>
      <c r="B4" s="26">
        <v>0</v>
      </c>
      <c r="C4" s="27">
        <v>0</v>
      </c>
      <c r="D4" s="27">
        <f>C4-B4</f>
        <v>0</v>
      </c>
      <c r="F4" s="28" t="s">
        <v>29</v>
      </c>
      <c r="G4" s="32">
        <v>0</v>
      </c>
      <c r="H4" s="33">
        <v>0</v>
      </c>
      <c r="I4" s="34">
        <f>G4-H4</f>
        <v>0</v>
      </c>
    </row>
    <row r="5" spans="1:9" ht="19.5" customHeight="1">
      <c r="A5" s="35" t="s">
        <v>18</v>
      </c>
      <c r="B5" s="36">
        <f>SUM(May_Planned_Income)</f>
        <v>0</v>
      </c>
      <c r="C5" s="36">
        <f>SUM(May_Actual_Income)</f>
        <v>0</v>
      </c>
      <c r="D5" s="36">
        <f>B5-C5</f>
        <v>0</v>
      </c>
      <c r="F5" s="28" t="s">
        <v>30</v>
      </c>
      <c r="G5" s="29">
        <v>0</v>
      </c>
      <c r="H5" s="30">
        <v>0</v>
      </c>
      <c r="I5" s="31">
        <f>G5-H5</f>
        <v>0</v>
      </c>
    </row>
    <row r="6" spans="6:9" ht="19.5" customHeight="1">
      <c r="F6" s="28" t="s">
        <v>31</v>
      </c>
      <c r="G6" s="32">
        <v>0</v>
      </c>
      <c r="H6" s="33">
        <v>0</v>
      </c>
      <c r="I6" s="34">
        <f>G6-H6</f>
        <v>0</v>
      </c>
    </row>
    <row r="7" spans="1:9" ht="19.5" customHeight="1">
      <c r="A7" s="37" t="s">
        <v>32</v>
      </c>
      <c r="B7" s="37" t="s">
        <v>33</v>
      </c>
      <c r="F7" s="28" t="s">
        <v>34</v>
      </c>
      <c r="G7" s="29">
        <v>0</v>
      </c>
      <c r="H7" s="30">
        <v>0</v>
      </c>
      <c r="I7" s="31">
        <f>G7-H7</f>
        <v>0</v>
      </c>
    </row>
    <row r="8" spans="1:9" ht="19.5" customHeight="1">
      <c r="A8" s="38" t="s">
        <v>35</v>
      </c>
      <c r="B8" s="39">
        <f>G12</f>
        <v>0</v>
      </c>
      <c r="F8" s="28" t="s">
        <v>36</v>
      </c>
      <c r="G8" s="32">
        <v>0</v>
      </c>
      <c r="H8" s="33">
        <v>0</v>
      </c>
      <c r="I8" s="34">
        <f>G8-H8</f>
        <v>0</v>
      </c>
    </row>
    <row r="9" spans="1:9" ht="19.5" customHeight="1">
      <c r="A9" s="38" t="s">
        <v>37</v>
      </c>
      <c r="B9" s="40">
        <f>G9</f>
        <v>0</v>
      </c>
      <c r="F9" s="28" t="s">
        <v>38</v>
      </c>
      <c r="G9" s="29">
        <v>0</v>
      </c>
      <c r="H9" s="30">
        <v>0</v>
      </c>
      <c r="I9" s="31">
        <f>G9-H9</f>
        <v>0</v>
      </c>
    </row>
    <row r="10" spans="1:9" ht="19.5" customHeight="1">
      <c r="A10" s="38" t="s">
        <v>39</v>
      </c>
      <c r="B10" s="41">
        <f>G16</f>
        <v>0</v>
      </c>
      <c r="F10" s="28" t="s">
        <v>40</v>
      </c>
      <c r="G10" s="32">
        <v>0</v>
      </c>
      <c r="H10" s="33">
        <v>0</v>
      </c>
      <c r="I10" s="34">
        <f>G10-H10</f>
        <v>0</v>
      </c>
    </row>
    <row r="11" spans="1:9" ht="19.5" customHeight="1">
      <c r="A11" s="38" t="s">
        <v>41</v>
      </c>
      <c r="B11" s="40">
        <f>G17</f>
        <v>0</v>
      </c>
      <c r="F11" s="28" t="s">
        <v>42</v>
      </c>
      <c r="G11" s="29">
        <v>0</v>
      </c>
      <c r="H11" s="30">
        <v>0</v>
      </c>
      <c r="I11" s="31">
        <f>G11-H11</f>
        <v>0</v>
      </c>
    </row>
    <row r="12" spans="1:9" ht="19.5" customHeight="1">
      <c r="A12" s="38" t="s">
        <v>43</v>
      </c>
      <c r="B12" s="41">
        <f>G20</f>
        <v>0</v>
      </c>
      <c r="F12" s="28" t="s">
        <v>44</v>
      </c>
      <c r="G12" s="32">
        <v>0</v>
      </c>
      <c r="H12" s="33">
        <v>0</v>
      </c>
      <c r="I12" s="34">
        <f>G12-H12</f>
        <v>0</v>
      </c>
    </row>
    <row r="13" spans="1:9" ht="19.5" customHeight="1">
      <c r="A13" s="38" t="s">
        <v>45</v>
      </c>
      <c r="B13" s="42">
        <f>G23</f>
        <v>0</v>
      </c>
      <c r="F13" s="28" t="s">
        <v>46</v>
      </c>
      <c r="G13" s="29">
        <v>0</v>
      </c>
      <c r="H13" s="30">
        <v>0</v>
      </c>
      <c r="I13" s="31">
        <f>G13-H13</f>
        <v>0</v>
      </c>
    </row>
    <row r="14" spans="1:9" ht="19.5" customHeight="1">
      <c r="A14" s="43" t="s">
        <v>47</v>
      </c>
      <c r="B14" s="44">
        <f>SUM(May_Cash)</f>
        <v>0</v>
      </c>
      <c r="F14" s="28" t="s">
        <v>48</v>
      </c>
      <c r="G14" s="32">
        <v>0</v>
      </c>
      <c r="H14" s="33">
        <v>0</v>
      </c>
      <c r="I14" s="34">
        <f>G14-H14</f>
        <v>0</v>
      </c>
    </row>
    <row r="15" spans="6:9" ht="19.5" customHeight="1">
      <c r="F15" s="28" t="s">
        <v>49</v>
      </c>
      <c r="G15" s="29">
        <v>0</v>
      </c>
      <c r="H15" s="30">
        <v>0</v>
      </c>
      <c r="I15" s="31">
        <f>G15-H15</f>
        <v>0</v>
      </c>
    </row>
    <row r="16" spans="1:9" ht="19.5" customHeight="1">
      <c r="A16" s="45" t="s">
        <v>50</v>
      </c>
      <c r="B16" s="45" t="s">
        <v>20</v>
      </c>
      <c r="C16" s="45" t="s">
        <v>21</v>
      </c>
      <c r="D16" s="45" t="s">
        <v>22</v>
      </c>
      <c r="F16" s="28" t="s">
        <v>51</v>
      </c>
      <c r="G16" s="32">
        <v>0</v>
      </c>
      <c r="H16" s="33">
        <v>0</v>
      </c>
      <c r="I16" s="34">
        <f>G16-H16</f>
        <v>0</v>
      </c>
    </row>
    <row r="17" spans="1:9" ht="19.5" customHeight="1">
      <c r="A17" s="46" t="s">
        <v>19</v>
      </c>
      <c r="B17" s="47">
        <f>B5</f>
        <v>0</v>
      </c>
      <c r="C17" s="48">
        <f>C5</f>
        <v>0</v>
      </c>
      <c r="D17" s="49">
        <f>B17-C17</f>
        <v>0</v>
      </c>
      <c r="F17" s="28" t="s">
        <v>52</v>
      </c>
      <c r="G17" s="29">
        <v>0</v>
      </c>
      <c r="H17" s="30">
        <v>0</v>
      </c>
      <c r="I17" s="31">
        <f>G17-H17</f>
        <v>0</v>
      </c>
    </row>
    <row r="18" spans="1:9" ht="19.5" customHeight="1">
      <c r="A18" s="46" t="s">
        <v>23</v>
      </c>
      <c r="B18" s="50">
        <f>G25</f>
        <v>0</v>
      </c>
      <c r="C18" s="51">
        <f>H25</f>
        <v>0</v>
      </c>
      <c r="D18" s="52">
        <f>B18-C18</f>
        <v>0</v>
      </c>
      <c r="F18" s="28" t="s">
        <v>53</v>
      </c>
      <c r="G18" s="32">
        <v>0</v>
      </c>
      <c r="H18" s="33">
        <v>0</v>
      </c>
      <c r="I18" s="34">
        <f>G18-H18</f>
        <v>0</v>
      </c>
    </row>
    <row r="19" spans="1:9" ht="19.5" customHeight="1">
      <c r="A19" s="46" t="s">
        <v>54</v>
      </c>
      <c r="B19" s="50">
        <f>B17-B18</f>
        <v>0</v>
      </c>
      <c r="C19" s="51">
        <f>C17-C18</f>
        <v>0</v>
      </c>
      <c r="D19" s="52">
        <f>B19-C19</f>
        <v>0</v>
      </c>
      <c r="F19" s="28" t="s">
        <v>55</v>
      </c>
      <c r="G19" s="29">
        <v>0</v>
      </c>
      <c r="H19" s="30">
        <v>0</v>
      </c>
      <c r="I19" s="31">
        <f>G19-H19</f>
        <v>0</v>
      </c>
    </row>
    <row r="20" spans="1:9" ht="19.5" customHeight="1">
      <c r="A20" s="46" t="s">
        <v>56</v>
      </c>
      <c r="B20" s="50">
        <f>B19</f>
        <v>0</v>
      </c>
      <c r="C20" s="51">
        <v>0</v>
      </c>
      <c r="D20" s="52">
        <f>B20-C20</f>
        <v>0</v>
      </c>
      <c r="F20" s="28" t="s">
        <v>57</v>
      </c>
      <c r="G20" s="32">
        <v>0</v>
      </c>
      <c r="H20" s="33">
        <v>0</v>
      </c>
      <c r="I20" s="34">
        <f>G20-H20</f>
        <v>0</v>
      </c>
    </row>
    <row r="21" spans="1:9" ht="19.5" customHeight="1">
      <c r="A21" s="46" t="s">
        <v>58</v>
      </c>
      <c r="B21" s="50">
        <f>B19-B20</f>
        <v>0</v>
      </c>
      <c r="C21" s="51">
        <v>0</v>
      </c>
      <c r="D21" s="52">
        <f>B21-C21</f>
        <v>0</v>
      </c>
      <c r="F21" s="28" t="s">
        <v>59</v>
      </c>
      <c r="G21" s="29">
        <v>0</v>
      </c>
      <c r="H21" s="30">
        <v>0</v>
      </c>
      <c r="I21" s="31">
        <f>G21-H21</f>
        <v>0</v>
      </c>
    </row>
    <row r="22" spans="1:9" ht="19.5" customHeight="1">
      <c r="A22" s="46" t="s">
        <v>60</v>
      </c>
      <c r="B22" s="50">
        <f>B19-B20-B21</f>
        <v>0</v>
      </c>
      <c r="C22" s="51">
        <v>0</v>
      </c>
      <c r="D22" s="52">
        <f>B22-C22</f>
        <v>0</v>
      </c>
      <c r="F22" s="28" t="s">
        <v>61</v>
      </c>
      <c r="G22" s="32">
        <v>0</v>
      </c>
      <c r="H22" s="33">
        <v>0</v>
      </c>
      <c r="I22" s="34">
        <f>G22-H22</f>
        <v>0</v>
      </c>
    </row>
    <row r="23" spans="1:9" ht="19.5" customHeight="1">
      <c r="A23" s="53" t="s">
        <v>62</v>
      </c>
      <c r="B23" s="54">
        <f>B19-B20-B21-B22</f>
        <v>0</v>
      </c>
      <c r="C23" s="55">
        <v>0</v>
      </c>
      <c r="D23" s="56">
        <f>B23-C23</f>
        <v>0</v>
      </c>
      <c r="F23" s="28" t="s">
        <v>63</v>
      </c>
      <c r="G23" s="29">
        <v>0</v>
      </c>
      <c r="H23" s="30">
        <v>0</v>
      </c>
      <c r="I23" s="31">
        <f>G23-H23</f>
        <v>0</v>
      </c>
    </row>
    <row r="24" spans="1:9" ht="19.5" customHeight="1">
      <c r="A24" s="57" t="s">
        <v>64</v>
      </c>
      <c r="B24" s="58">
        <f>B17-B18-B20-B21-B22-B23</f>
        <v>0</v>
      </c>
      <c r="C24" s="58">
        <f>C19-C20-C21-C22-C23</f>
        <v>0</v>
      </c>
      <c r="D24" s="59">
        <f>B24-C24</f>
        <v>0</v>
      </c>
      <c r="F24" s="60" t="s">
        <v>65</v>
      </c>
      <c r="G24" s="61">
        <v>0</v>
      </c>
      <c r="H24" s="62">
        <v>0</v>
      </c>
      <c r="I24" s="63">
        <f>G24-H24</f>
        <v>0</v>
      </c>
    </row>
    <row r="25" spans="6:9" ht="19.5" customHeight="1">
      <c r="F25" s="64" t="s">
        <v>18</v>
      </c>
      <c r="G25" s="65">
        <f>SUM(May_Planned_Expenses)</f>
        <v>0</v>
      </c>
      <c r="H25" s="65">
        <f>SUM(May_Actual_Expenses)</f>
        <v>0</v>
      </c>
      <c r="I25" s="66">
        <f>G25-H25</f>
        <v>0</v>
      </c>
    </row>
  </sheetData>
  <sheetProtection/>
  <printOptions/>
  <pageMargins left="0.7479166666666667" right="0.7479166666666667" top="0.75" bottom="0.5" header="0.5118055555555555" footer="0.5118055555555555"/>
  <pageSetup horizontalDpi="300" verticalDpi="300" orientation="landscape"/>
</worksheet>
</file>

<file path=xl/worksheets/sheet8.xml><?xml version="1.0" encoding="utf-8"?>
<worksheet xmlns="http://schemas.openxmlformats.org/spreadsheetml/2006/main" xmlns:r="http://schemas.openxmlformats.org/officeDocument/2006/relationships">
  <dimension ref="A1:I25"/>
  <sheetViews>
    <sheetView showGridLines="0" workbookViewId="0" topLeftCell="A1">
      <selection activeCell="H21" sqref="H21"/>
    </sheetView>
  </sheetViews>
  <sheetFormatPr defaultColWidth="10.3984375" defaultRowHeight="19.5" customHeight="1"/>
  <cols>
    <col min="1" max="1" width="13.3984375" style="14" customWidth="1"/>
    <col min="2" max="3" width="7.59765625" style="14" customWidth="1"/>
    <col min="4" max="4" width="8.296875" style="14" customWidth="1"/>
    <col min="5" max="5" width="3.19921875" style="14" customWidth="1"/>
    <col min="6" max="6" width="19.09765625" style="14" customWidth="1"/>
    <col min="7" max="16384" width="10" style="14" customWidth="1"/>
  </cols>
  <sheetData>
    <row r="1" spans="1:9" ht="19.5" customHeight="1">
      <c r="A1" s="15" t="s">
        <v>19</v>
      </c>
      <c r="B1" s="16" t="s">
        <v>20</v>
      </c>
      <c r="C1" s="16" t="s">
        <v>21</v>
      </c>
      <c r="D1" s="17" t="s">
        <v>22</v>
      </c>
      <c r="F1" s="18" t="s">
        <v>23</v>
      </c>
      <c r="G1" s="18" t="s">
        <v>20</v>
      </c>
      <c r="H1" s="18" t="s">
        <v>21</v>
      </c>
      <c r="I1" s="18" t="s">
        <v>22</v>
      </c>
    </row>
    <row r="2" spans="1:9" ht="19.5" customHeight="1">
      <c r="A2" s="19" t="s">
        <v>24</v>
      </c>
      <c r="B2" s="20">
        <v>0</v>
      </c>
      <c r="C2" s="21">
        <v>0</v>
      </c>
      <c r="D2" s="21">
        <f>C2-B2</f>
        <v>0</v>
      </c>
      <c r="F2" s="22" t="s">
        <v>25</v>
      </c>
      <c r="G2" s="23">
        <v>0</v>
      </c>
      <c r="H2" s="24">
        <v>0</v>
      </c>
      <c r="I2" s="25">
        <f>G2-H2</f>
        <v>0</v>
      </c>
    </row>
    <row r="3" spans="1:9" ht="19.5" customHeight="1">
      <c r="A3" s="19" t="s">
        <v>26</v>
      </c>
      <c r="B3" s="26">
        <v>0</v>
      </c>
      <c r="C3" s="27">
        <v>0</v>
      </c>
      <c r="D3" s="27">
        <f>C3-B3</f>
        <v>0</v>
      </c>
      <c r="F3" s="28" t="s">
        <v>27</v>
      </c>
      <c r="G3" s="29">
        <v>0</v>
      </c>
      <c r="H3" s="30">
        <v>0</v>
      </c>
      <c r="I3" s="31">
        <f>G3-H3</f>
        <v>0</v>
      </c>
    </row>
    <row r="4" spans="1:9" ht="19.5" customHeight="1">
      <c r="A4" s="19" t="s">
        <v>28</v>
      </c>
      <c r="B4" s="26">
        <v>0</v>
      </c>
      <c r="C4" s="27">
        <v>0</v>
      </c>
      <c r="D4" s="27">
        <f>C4-B4</f>
        <v>0</v>
      </c>
      <c r="F4" s="28" t="s">
        <v>29</v>
      </c>
      <c r="G4" s="32">
        <v>0</v>
      </c>
      <c r="H4" s="33">
        <v>0</v>
      </c>
      <c r="I4" s="34">
        <f>G4-H4</f>
        <v>0</v>
      </c>
    </row>
    <row r="5" spans="1:9" ht="19.5" customHeight="1">
      <c r="A5" s="35" t="s">
        <v>18</v>
      </c>
      <c r="B5" s="36">
        <f>SUM(Jun_Planned_Income)</f>
        <v>0</v>
      </c>
      <c r="C5" s="36">
        <f>SUM(Jun_Actual_Income)</f>
        <v>0</v>
      </c>
      <c r="D5" s="36">
        <f>B5-C5</f>
        <v>0</v>
      </c>
      <c r="F5" s="28" t="s">
        <v>30</v>
      </c>
      <c r="G5" s="29">
        <v>0</v>
      </c>
      <c r="H5" s="30">
        <v>0</v>
      </c>
      <c r="I5" s="31">
        <f>G5-H5</f>
        <v>0</v>
      </c>
    </row>
    <row r="6" spans="6:9" ht="19.5" customHeight="1">
      <c r="F6" s="28" t="s">
        <v>31</v>
      </c>
      <c r="G6" s="32">
        <v>0</v>
      </c>
      <c r="H6" s="33">
        <v>0</v>
      </c>
      <c r="I6" s="34">
        <f>G6-H6</f>
        <v>0</v>
      </c>
    </row>
    <row r="7" spans="1:9" ht="19.5" customHeight="1">
      <c r="A7" s="37" t="s">
        <v>32</v>
      </c>
      <c r="B7" s="37" t="s">
        <v>33</v>
      </c>
      <c r="F7" s="28" t="s">
        <v>34</v>
      </c>
      <c r="G7" s="29">
        <v>0</v>
      </c>
      <c r="H7" s="30">
        <v>0</v>
      </c>
      <c r="I7" s="31">
        <f>G7-H7</f>
        <v>0</v>
      </c>
    </row>
    <row r="8" spans="1:9" ht="19.5" customHeight="1">
      <c r="A8" s="38" t="s">
        <v>35</v>
      </c>
      <c r="B8" s="39">
        <f>G12</f>
        <v>0</v>
      </c>
      <c r="F8" s="28" t="s">
        <v>36</v>
      </c>
      <c r="G8" s="32">
        <v>0</v>
      </c>
      <c r="H8" s="33">
        <v>0</v>
      </c>
      <c r="I8" s="34">
        <f>G8-H8</f>
        <v>0</v>
      </c>
    </row>
    <row r="9" spans="1:9" ht="19.5" customHeight="1">
      <c r="A9" s="38" t="s">
        <v>37</v>
      </c>
      <c r="B9" s="40">
        <f>G9</f>
        <v>0</v>
      </c>
      <c r="F9" s="28" t="s">
        <v>38</v>
      </c>
      <c r="G9" s="29">
        <v>0</v>
      </c>
      <c r="H9" s="30">
        <v>0</v>
      </c>
      <c r="I9" s="31">
        <f>G9-H9</f>
        <v>0</v>
      </c>
    </row>
    <row r="10" spans="1:9" ht="19.5" customHeight="1">
      <c r="A10" s="38" t="s">
        <v>39</v>
      </c>
      <c r="B10" s="41">
        <f>G16</f>
        <v>0</v>
      </c>
      <c r="F10" s="28" t="s">
        <v>40</v>
      </c>
      <c r="G10" s="32">
        <v>0</v>
      </c>
      <c r="H10" s="33">
        <v>0</v>
      </c>
      <c r="I10" s="34">
        <f>G10-H10</f>
        <v>0</v>
      </c>
    </row>
    <row r="11" spans="1:9" ht="19.5" customHeight="1">
      <c r="A11" s="38" t="s">
        <v>41</v>
      </c>
      <c r="B11" s="40">
        <f>G17</f>
        <v>0</v>
      </c>
      <c r="F11" s="28" t="s">
        <v>42</v>
      </c>
      <c r="G11" s="29">
        <v>0</v>
      </c>
      <c r="H11" s="30">
        <v>0</v>
      </c>
      <c r="I11" s="31">
        <f>G11-H11</f>
        <v>0</v>
      </c>
    </row>
    <row r="12" spans="1:9" ht="19.5" customHeight="1">
      <c r="A12" s="38" t="s">
        <v>43</v>
      </c>
      <c r="B12" s="41">
        <f>G20</f>
        <v>0</v>
      </c>
      <c r="F12" s="28" t="s">
        <v>44</v>
      </c>
      <c r="G12" s="32">
        <v>0</v>
      </c>
      <c r="H12" s="33">
        <v>0</v>
      </c>
      <c r="I12" s="34">
        <f>G12-H12</f>
        <v>0</v>
      </c>
    </row>
    <row r="13" spans="1:9" ht="19.5" customHeight="1">
      <c r="A13" s="38" t="s">
        <v>45</v>
      </c>
      <c r="B13" s="42">
        <f>G23</f>
        <v>0</v>
      </c>
      <c r="F13" s="28" t="s">
        <v>46</v>
      </c>
      <c r="G13" s="29">
        <v>0</v>
      </c>
      <c r="H13" s="30">
        <v>0</v>
      </c>
      <c r="I13" s="31">
        <f>G13-H13</f>
        <v>0</v>
      </c>
    </row>
    <row r="14" spans="1:9" ht="19.5" customHeight="1">
      <c r="A14" s="43" t="s">
        <v>47</v>
      </c>
      <c r="B14" s="44">
        <f>SUM(Jun_Cash)</f>
        <v>0</v>
      </c>
      <c r="F14" s="28" t="s">
        <v>48</v>
      </c>
      <c r="G14" s="32">
        <v>0</v>
      </c>
      <c r="H14" s="33">
        <v>0</v>
      </c>
      <c r="I14" s="34">
        <f>G14-H14</f>
        <v>0</v>
      </c>
    </row>
    <row r="15" spans="6:9" ht="19.5" customHeight="1">
      <c r="F15" s="28" t="s">
        <v>49</v>
      </c>
      <c r="G15" s="29">
        <v>0</v>
      </c>
      <c r="H15" s="30">
        <v>0</v>
      </c>
      <c r="I15" s="31">
        <f>G15-H15</f>
        <v>0</v>
      </c>
    </row>
    <row r="16" spans="1:9" ht="19.5" customHeight="1">
      <c r="A16" s="45" t="s">
        <v>50</v>
      </c>
      <c r="B16" s="45" t="s">
        <v>20</v>
      </c>
      <c r="C16" s="45" t="s">
        <v>21</v>
      </c>
      <c r="D16" s="45" t="s">
        <v>22</v>
      </c>
      <c r="F16" s="28" t="s">
        <v>51</v>
      </c>
      <c r="G16" s="32">
        <v>0</v>
      </c>
      <c r="H16" s="33">
        <v>0</v>
      </c>
      <c r="I16" s="34">
        <f>G16-H16</f>
        <v>0</v>
      </c>
    </row>
    <row r="17" spans="1:9" ht="19.5" customHeight="1">
      <c r="A17" s="46" t="s">
        <v>19</v>
      </c>
      <c r="B17" s="47">
        <f>B5</f>
        <v>0</v>
      </c>
      <c r="C17" s="48">
        <f>C5</f>
        <v>0</v>
      </c>
      <c r="D17" s="49">
        <f>B17-C17</f>
        <v>0</v>
      </c>
      <c r="F17" s="28" t="s">
        <v>52</v>
      </c>
      <c r="G17" s="29">
        <v>0</v>
      </c>
      <c r="H17" s="30">
        <v>0</v>
      </c>
      <c r="I17" s="31">
        <f>G17-H17</f>
        <v>0</v>
      </c>
    </row>
    <row r="18" spans="1:9" ht="19.5" customHeight="1">
      <c r="A18" s="46" t="s">
        <v>23</v>
      </c>
      <c r="B18" s="50">
        <f>G25</f>
        <v>0</v>
      </c>
      <c r="C18" s="51">
        <f>H25</f>
        <v>0</v>
      </c>
      <c r="D18" s="52">
        <f>B18-C18</f>
        <v>0</v>
      </c>
      <c r="F18" s="28" t="s">
        <v>53</v>
      </c>
      <c r="G18" s="32">
        <v>0</v>
      </c>
      <c r="H18" s="33">
        <v>0</v>
      </c>
      <c r="I18" s="34">
        <f>G18-H18</f>
        <v>0</v>
      </c>
    </row>
    <row r="19" spans="1:9" ht="19.5" customHeight="1">
      <c r="A19" s="46" t="s">
        <v>54</v>
      </c>
      <c r="B19" s="50">
        <f>B17-B18</f>
        <v>0</v>
      </c>
      <c r="C19" s="51">
        <f>C17-C18</f>
        <v>0</v>
      </c>
      <c r="D19" s="52">
        <f>B19-C19</f>
        <v>0</v>
      </c>
      <c r="F19" s="28" t="s">
        <v>55</v>
      </c>
      <c r="G19" s="29">
        <v>0</v>
      </c>
      <c r="H19" s="30">
        <v>0</v>
      </c>
      <c r="I19" s="31">
        <f>G19-H19</f>
        <v>0</v>
      </c>
    </row>
    <row r="20" spans="1:9" ht="19.5" customHeight="1">
      <c r="A20" s="46" t="s">
        <v>56</v>
      </c>
      <c r="B20" s="50">
        <f>B19</f>
        <v>0</v>
      </c>
      <c r="C20" s="51">
        <v>0</v>
      </c>
      <c r="D20" s="52">
        <f>B20-C20</f>
        <v>0</v>
      </c>
      <c r="F20" s="28" t="s">
        <v>57</v>
      </c>
      <c r="G20" s="32">
        <v>0</v>
      </c>
      <c r="H20" s="33">
        <v>0</v>
      </c>
      <c r="I20" s="34">
        <f>G20-H20</f>
        <v>0</v>
      </c>
    </row>
    <row r="21" spans="1:9" ht="19.5" customHeight="1">
      <c r="A21" s="46" t="s">
        <v>58</v>
      </c>
      <c r="B21" s="50">
        <f>B19-B20</f>
        <v>0</v>
      </c>
      <c r="C21" s="51">
        <v>0</v>
      </c>
      <c r="D21" s="52">
        <f>B21-C21</f>
        <v>0</v>
      </c>
      <c r="F21" s="28" t="s">
        <v>59</v>
      </c>
      <c r="G21" s="29">
        <v>0</v>
      </c>
      <c r="H21" s="30">
        <v>0</v>
      </c>
      <c r="I21" s="31">
        <f>G21-H21</f>
        <v>0</v>
      </c>
    </row>
    <row r="22" spans="1:9" ht="19.5" customHeight="1">
      <c r="A22" s="46" t="s">
        <v>60</v>
      </c>
      <c r="B22" s="50">
        <f>B19-B20-B21</f>
        <v>0</v>
      </c>
      <c r="C22" s="51">
        <v>0</v>
      </c>
      <c r="D22" s="52">
        <f>B22-C22</f>
        <v>0</v>
      </c>
      <c r="F22" s="28" t="s">
        <v>61</v>
      </c>
      <c r="G22" s="32">
        <v>0</v>
      </c>
      <c r="H22" s="33">
        <v>0</v>
      </c>
      <c r="I22" s="34">
        <f>G22-H22</f>
        <v>0</v>
      </c>
    </row>
    <row r="23" spans="1:9" ht="19.5" customHeight="1">
      <c r="A23" s="53" t="s">
        <v>62</v>
      </c>
      <c r="B23" s="54">
        <f>B19-B20-B21-B22</f>
        <v>0</v>
      </c>
      <c r="C23" s="55">
        <v>0</v>
      </c>
      <c r="D23" s="56">
        <f>B23-C23</f>
        <v>0</v>
      </c>
      <c r="F23" s="28" t="s">
        <v>63</v>
      </c>
      <c r="G23" s="29">
        <v>0</v>
      </c>
      <c r="H23" s="30">
        <v>0</v>
      </c>
      <c r="I23" s="31">
        <f>G23-H23</f>
        <v>0</v>
      </c>
    </row>
    <row r="24" spans="1:9" ht="19.5" customHeight="1">
      <c r="A24" s="57" t="s">
        <v>64</v>
      </c>
      <c r="B24" s="58">
        <f>B17-B18-B20-B21-B22-B23</f>
        <v>0</v>
      </c>
      <c r="C24" s="58">
        <f>C19-C20-C21-C22-C23</f>
        <v>0</v>
      </c>
      <c r="D24" s="59">
        <f>B24-C24</f>
        <v>0</v>
      </c>
      <c r="F24" s="60" t="s">
        <v>65</v>
      </c>
      <c r="G24" s="61">
        <v>0</v>
      </c>
      <c r="H24" s="62">
        <v>0</v>
      </c>
      <c r="I24" s="63">
        <f>G24-H24</f>
        <v>0</v>
      </c>
    </row>
    <row r="25" spans="6:9" ht="19.5" customHeight="1">
      <c r="F25" s="64" t="s">
        <v>18</v>
      </c>
      <c r="G25" s="65">
        <f>SUM(Jun_Planned_Expenses)</f>
        <v>0</v>
      </c>
      <c r="H25" s="65">
        <f>SUM(Jun_Actual_Expenses)</f>
        <v>0</v>
      </c>
      <c r="I25" s="66">
        <f>G25-H25</f>
        <v>0</v>
      </c>
    </row>
  </sheetData>
  <sheetProtection/>
  <printOptions/>
  <pageMargins left="0.7479166666666667" right="0.7479166666666667" top="0.75" bottom="0.5" header="0.5118055555555555" footer="0.5118055555555555"/>
  <pageSetup horizontalDpi="300" verticalDpi="300" orientation="landscape"/>
</worksheet>
</file>

<file path=xl/worksheets/sheet9.xml><?xml version="1.0" encoding="utf-8"?>
<worksheet xmlns="http://schemas.openxmlformats.org/spreadsheetml/2006/main" xmlns:r="http://schemas.openxmlformats.org/officeDocument/2006/relationships">
  <dimension ref="A1:I25"/>
  <sheetViews>
    <sheetView showGridLines="0" workbookViewId="0" topLeftCell="A1">
      <selection activeCell="I25" sqref="I25"/>
    </sheetView>
  </sheetViews>
  <sheetFormatPr defaultColWidth="10.3984375" defaultRowHeight="19.5" customHeight="1"/>
  <cols>
    <col min="1" max="1" width="13.3984375" style="14" customWidth="1"/>
    <col min="2" max="3" width="7.59765625" style="14" customWidth="1"/>
    <col min="4" max="4" width="8.296875" style="14" customWidth="1"/>
    <col min="5" max="5" width="3.19921875" style="14" customWidth="1"/>
    <col min="6" max="6" width="19.09765625" style="14" customWidth="1"/>
    <col min="7" max="16384" width="10" style="14" customWidth="1"/>
  </cols>
  <sheetData>
    <row r="1" spans="1:9" ht="19.5" customHeight="1">
      <c r="A1" s="15" t="s">
        <v>19</v>
      </c>
      <c r="B1" s="16" t="s">
        <v>20</v>
      </c>
      <c r="C1" s="16" t="s">
        <v>21</v>
      </c>
      <c r="D1" s="17" t="s">
        <v>22</v>
      </c>
      <c r="F1" s="18" t="s">
        <v>23</v>
      </c>
      <c r="G1" s="18" t="s">
        <v>20</v>
      </c>
      <c r="H1" s="18" t="s">
        <v>21</v>
      </c>
      <c r="I1" s="18" t="s">
        <v>22</v>
      </c>
    </row>
    <row r="2" spans="1:9" ht="19.5" customHeight="1">
      <c r="A2" s="19" t="s">
        <v>24</v>
      </c>
      <c r="B2" s="20">
        <v>0</v>
      </c>
      <c r="C2" s="21">
        <v>0</v>
      </c>
      <c r="D2" s="21">
        <f>C2-B2</f>
        <v>0</v>
      </c>
      <c r="F2" s="22" t="s">
        <v>25</v>
      </c>
      <c r="G2" s="23">
        <v>0</v>
      </c>
      <c r="H2" s="24">
        <v>0</v>
      </c>
      <c r="I2" s="25">
        <f>G2-H2</f>
        <v>0</v>
      </c>
    </row>
    <row r="3" spans="1:9" ht="19.5" customHeight="1">
      <c r="A3" s="19" t="s">
        <v>26</v>
      </c>
      <c r="B3" s="26">
        <v>0</v>
      </c>
      <c r="C3" s="27">
        <v>0</v>
      </c>
      <c r="D3" s="27">
        <f>C3-B3</f>
        <v>0</v>
      </c>
      <c r="F3" s="28" t="s">
        <v>27</v>
      </c>
      <c r="G3" s="29">
        <v>0</v>
      </c>
      <c r="H3" s="30">
        <v>0</v>
      </c>
      <c r="I3" s="31">
        <f>G3-H3</f>
        <v>0</v>
      </c>
    </row>
    <row r="4" spans="1:9" ht="19.5" customHeight="1">
      <c r="A4" s="19" t="s">
        <v>28</v>
      </c>
      <c r="B4" s="26">
        <v>0</v>
      </c>
      <c r="C4" s="27">
        <v>0</v>
      </c>
      <c r="D4" s="27">
        <f>C4-B4</f>
        <v>0</v>
      </c>
      <c r="F4" s="28" t="s">
        <v>29</v>
      </c>
      <c r="G4" s="32">
        <v>0</v>
      </c>
      <c r="H4" s="33">
        <v>0</v>
      </c>
      <c r="I4" s="34">
        <f>G4-H4</f>
        <v>0</v>
      </c>
    </row>
    <row r="5" spans="1:9" ht="19.5" customHeight="1">
      <c r="A5" s="35" t="s">
        <v>18</v>
      </c>
      <c r="B5" s="36">
        <f>SUM(Jul_Planned_Income)</f>
        <v>0</v>
      </c>
      <c r="C5" s="36">
        <f>SUM(Jul_Actual_Income)</f>
        <v>0</v>
      </c>
      <c r="D5" s="36">
        <f>B5-C5</f>
        <v>0</v>
      </c>
      <c r="F5" s="28" t="s">
        <v>30</v>
      </c>
      <c r="G5" s="29">
        <v>0</v>
      </c>
      <c r="H5" s="30">
        <v>0</v>
      </c>
      <c r="I5" s="31">
        <f>G5-H5</f>
        <v>0</v>
      </c>
    </row>
    <row r="6" spans="6:9" ht="19.5" customHeight="1">
      <c r="F6" s="28" t="s">
        <v>31</v>
      </c>
      <c r="G6" s="32">
        <v>0</v>
      </c>
      <c r="H6" s="33">
        <v>0</v>
      </c>
      <c r="I6" s="34">
        <f>G6-H6</f>
        <v>0</v>
      </c>
    </row>
    <row r="7" spans="1:9" ht="19.5" customHeight="1">
      <c r="A7" s="37" t="s">
        <v>32</v>
      </c>
      <c r="B7" s="37" t="s">
        <v>33</v>
      </c>
      <c r="F7" s="28" t="s">
        <v>34</v>
      </c>
      <c r="G7" s="29">
        <v>0</v>
      </c>
      <c r="H7" s="30">
        <v>0</v>
      </c>
      <c r="I7" s="31">
        <f>G7-H7</f>
        <v>0</v>
      </c>
    </row>
    <row r="8" spans="1:9" ht="19.5" customHeight="1">
      <c r="A8" s="38" t="s">
        <v>35</v>
      </c>
      <c r="B8" s="39">
        <f>G12</f>
        <v>0</v>
      </c>
      <c r="F8" s="28" t="s">
        <v>36</v>
      </c>
      <c r="G8" s="32">
        <v>0</v>
      </c>
      <c r="H8" s="33">
        <v>0</v>
      </c>
      <c r="I8" s="34">
        <f>G8-H8</f>
        <v>0</v>
      </c>
    </row>
    <row r="9" spans="1:9" ht="19.5" customHeight="1">
      <c r="A9" s="38" t="s">
        <v>37</v>
      </c>
      <c r="B9" s="40">
        <f>G9</f>
        <v>0</v>
      </c>
      <c r="F9" s="28" t="s">
        <v>38</v>
      </c>
      <c r="G9" s="29">
        <v>0</v>
      </c>
      <c r="H9" s="30">
        <v>0</v>
      </c>
      <c r="I9" s="31">
        <f>G9-H9</f>
        <v>0</v>
      </c>
    </row>
    <row r="10" spans="1:9" ht="19.5" customHeight="1">
      <c r="A10" s="38" t="s">
        <v>39</v>
      </c>
      <c r="B10" s="41">
        <f>G16</f>
        <v>0</v>
      </c>
      <c r="F10" s="28" t="s">
        <v>40</v>
      </c>
      <c r="G10" s="32">
        <v>0</v>
      </c>
      <c r="H10" s="33">
        <v>0</v>
      </c>
      <c r="I10" s="34">
        <f>G10-H10</f>
        <v>0</v>
      </c>
    </row>
    <row r="11" spans="1:9" ht="19.5" customHeight="1">
      <c r="A11" s="38" t="s">
        <v>41</v>
      </c>
      <c r="B11" s="40">
        <f>G17</f>
        <v>0</v>
      </c>
      <c r="F11" s="28" t="s">
        <v>42</v>
      </c>
      <c r="G11" s="29">
        <v>0</v>
      </c>
      <c r="H11" s="30">
        <v>0</v>
      </c>
      <c r="I11" s="31">
        <f>G11-H11</f>
        <v>0</v>
      </c>
    </row>
    <row r="12" spans="1:9" ht="19.5" customHeight="1">
      <c r="A12" s="38" t="s">
        <v>43</v>
      </c>
      <c r="B12" s="41">
        <f>G20</f>
        <v>0</v>
      </c>
      <c r="F12" s="28" t="s">
        <v>44</v>
      </c>
      <c r="G12" s="32">
        <v>0</v>
      </c>
      <c r="H12" s="33">
        <v>0</v>
      </c>
      <c r="I12" s="34">
        <f>G12-H12</f>
        <v>0</v>
      </c>
    </row>
    <row r="13" spans="1:9" ht="19.5" customHeight="1">
      <c r="A13" s="38" t="s">
        <v>45</v>
      </c>
      <c r="B13" s="42">
        <f>G23</f>
        <v>0</v>
      </c>
      <c r="F13" s="28" t="s">
        <v>46</v>
      </c>
      <c r="G13" s="29">
        <v>0</v>
      </c>
      <c r="H13" s="30">
        <v>0</v>
      </c>
      <c r="I13" s="31">
        <f>G13-H13</f>
        <v>0</v>
      </c>
    </row>
    <row r="14" spans="1:9" ht="19.5" customHeight="1">
      <c r="A14" s="43" t="s">
        <v>47</v>
      </c>
      <c r="B14" s="44">
        <f>SUM(Jul_Cash)</f>
        <v>0</v>
      </c>
      <c r="F14" s="28" t="s">
        <v>48</v>
      </c>
      <c r="G14" s="32">
        <v>0</v>
      </c>
      <c r="H14" s="33">
        <v>0</v>
      </c>
      <c r="I14" s="34">
        <f>G14-H14</f>
        <v>0</v>
      </c>
    </row>
    <row r="15" spans="6:9" ht="19.5" customHeight="1">
      <c r="F15" s="28" t="s">
        <v>49</v>
      </c>
      <c r="G15" s="29">
        <v>0</v>
      </c>
      <c r="H15" s="30">
        <v>0</v>
      </c>
      <c r="I15" s="31">
        <f>G15-H15</f>
        <v>0</v>
      </c>
    </row>
    <row r="16" spans="1:9" ht="19.5" customHeight="1">
      <c r="A16" s="45" t="s">
        <v>50</v>
      </c>
      <c r="B16" s="45" t="s">
        <v>20</v>
      </c>
      <c r="C16" s="45" t="s">
        <v>21</v>
      </c>
      <c r="D16" s="45" t="s">
        <v>22</v>
      </c>
      <c r="F16" s="28" t="s">
        <v>51</v>
      </c>
      <c r="G16" s="32">
        <v>0</v>
      </c>
      <c r="H16" s="33">
        <v>0</v>
      </c>
      <c r="I16" s="34">
        <f>G16-H16</f>
        <v>0</v>
      </c>
    </row>
    <row r="17" spans="1:9" ht="19.5" customHeight="1">
      <c r="A17" s="46" t="s">
        <v>19</v>
      </c>
      <c r="B17" s="47">
        <f>B5</f>
        <v>0</v>
      </c>
      <c r="C17" s="48">
        <f>C5</f>
        <v>0</v>
      </c>
      <c r="D17" s="49">
        <f>B17-C17</f>
        <v>0</v>
      </c>
      <c r="F17" s="28" t="s">
        <v>52</v>
      </c>
      <c r="G17" s="29">
        <v>0</v>
      </c>
      <c r="H17" s="30">
        <v>0</v>
      </c>
      <c r="I17" s="31">
        <f>G17-H17</f>
        <v>0</v>
      </c>
    </row>
    <row r="18" spans="1:9" ht="19.5" customHeight="1">
      <c r="A18" s="46" t="s">
        <v>23</v>
      </c>
      <c r="B18" s="50">
        <f>G25</f>
        <v>0</v>
      </c>
      <c r="C18" s="51">
        <f>H25</f>
        <v>0</v>
      </c>
      <c r="D18" s="52">
        <f>B18-C18</f>
        <v>0</v>
      </c>
      <c r="F18" s="28" t="s">
        <v>53</v>
      </c>
      <c r="G18" s="32">
        <v>0</v>
      </c>
      <c r="H18" s="33">
        <v>0</v>
      </c>
      <c r="I18" s="34">
        <f>G18-H18</f>
        <v>0</v>
      </c>
    </row>
    <row r="19" spans="1:9" ht="19.5" customHeight="1">
      <c r="A19" s="46" t="s">
        <v>54</v>
      </c>
      <c r="B19" s="50">
        <f>B17-B18</f>
        <v>0</v>
      </c>
      <c r="C19" s="51">
        <f>C17-C18</f>
        <v>0</v>
      </c>
      <c r="D19" s="52">
        <f>B19-C19</f>
        <v>0</v>
      </c>
      <c r="F19" s="28" t="s">
        <v>55</v>
      </c>
      <c r="G19" s="29">
        <v>0</v>
      </c>
      <c r="H19" s="30">
        <v>0</v>
      </c>
      <c r="I19" s="31">
        <f>G19-H19</f>
        <v>0</v>
      </c>
    </row>
    <row r="20" spans="1:9" ht="19.5" customHeight="1">
      <c r="A20" s="46" t="s">
        <v>56</v>
      </c>
      <c r="B20" s="50">
        <f>B19</f>
        <v>0</v>
      </c>
      <c r="C20" s="51">
        <v>0</v>
      </c>
      <c r="D20" s="52">
        <f>B20-C20</f>
        <v>0</v>
      </c>
      <c r="F20" s="28" t="s">
        <v>57</v>
      </c>
      <c r="G20" s="32">
        <v>0</v>
      </c>
      <c r="H20" s="33">
        <v>0</v>
      </c>
      <c r="I20" s="34">
        <f>G20-H20</f>
        <v>0</v>
      </c>
    </row>
    <row r="21" spans="1:9" ht="19.5" customHeight="1">
      <c r="A21" s="46" t="s">
        <v>58</v>
      </c>
      <c r="B21" s="50">
        <f>B19-B20</f>
        <v>0</v>
      </c>
      <c r="C21" s="51">
        <v>0</v>
      </c>
      <c r="D21" s="52">
        <f>B21-C21</f>
        <v>0</v>
      </c>
      <c r="F21" s="28" t="s">
        <v>59</v>
      </c>
      <c r="G21" s="29">
        <v>0</v>
      </c>
      <c r="H21" s="30">
        <v>0</v>
      </c>
      <c r="I21" s="31">
        <f>G21-H21</f>
        <v>0</v>
      </c>
    </row>
    <row r="22" spans="1:9" ht="19.5" customHeight="1">
      <c r="A22" s="46" t="s">
        <v>60</v>
      </c>
      <c r="B22" s="50">
        <f>B19-B20-B21</f>
        <v>0</v>
      </c>
      <c r="C22" s="51">
        <v>0</v>
      </c>
      <c r="D22" s="52">
        <f>B22-C22</f>
        <v>0</v>
      </c>
      <c r="F22" s="28" t="s">
        <v>61</v>
      </c>
      <c r="G22" s="32">
        <v>0</v>
      </c>
      <c r="H22" s="33">
        <v>0</v>
      </c>
      <c r="I22" s="34">
        <f>G22-H22</f>
        <v>0</v>
      </c>
    </row>
    <row r="23" spans="1:9" ht="19.5" customHeight="1">
      <c r="A23" s="53" t="s">
        <v>62</v>
      </c>
      <c r="B23" s="54">
        <f>B19-B20-B21-B22</f>
        <v>0</v>
      </c>
      <c r="C23" s="55">
        <v>0</v>
      </c>
      <c r="D23" s="56">
        <f>B23-C23</f>
        <v>0</v>
      </c>
      <c r="F23" s="28" t="s">
        <v>63</v>
      </c>
      <c r="G23" s="29">
        <v>0</v>
      </c>
      <c r="H23" s="30">
        <v>0</v>
      </c>
      <c r="I23" s="31">
        <f>G23-H23</f>
        <v>0</v>
      </c>
    </row>
    <row r="24" spans="1:9" ht="19.5" customHeight="1">
      <c r="A24" s="57" t="s">
        <v>64</v>
      </c>
      <c r="B24" s="58">
        <f>B17-B18-B20-B21-B22-B23</f>
        <v>0</v>
      </c>
      <c r="C24" s="58">
        <f>C19-C20-C21-C22-C23</f>
        <v>0</v>
      </c>
      <c r="D24" s="59">
        <f>B24-C24</f>
        <v>0</v>
      </c>
      <c r="F24" s="60" t="s">
        <v>65</v>
      </c>
      <c r="G24" s="61">
        <v>0</v>
      </c>
      <c r="H24" s="62">
        <v>0</v>
      </c>
      <c r="I24" s="63">
        <f>G24-H24</f>
        <v>0</v>
      </c>
    </row>
    <row r="25" spans="6:9" ht="19.5" customHeight="1">
      <c r="F25" s="64" t="s">
        <v>18</v>
      </c>
      <c r="G25" s="65">
        <f>SUM(Jul_Planned_Expenses)</f>
        <v>0</v>
      </c>
      <c r="H25" s="65">
        <f>SUM(Jul_Actual_Expenses)</f>
        <v>0</v>
      </c>
      <c r="I25" s="66">
        <f>G25-H25</f>
        <v>0</v>
      </c>
    </row>
  </sheetData>
  <sheetProtection/>
  <printOptions/>
  <pageMargins left="0.7479166666666667" right="0.7479166666666667" top="0.75" bottom="0.5" header="0.5118055555555555" footer="0.511805555555555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1288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2007-11-03T14:59:31Z</cp:lastPrinted>
  <dcterms:created xsi:type="dcterms:W3CDTF">2007-11-25T17:48:04Z</dcterms:created>
  <dcterms:modified xsi:type="dcterms:W3CDTF">2007-12-31T16:46:25Z</dcterms:modified>
  <cp:category/>
  <cp:version/>
  <cp:contentType/>
  <cp:contentStatus/>
  <cp:revision>15</cp:revision>
</cp:coreProperties>
</file>