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2015" activeTab="0"/>
  </bookViews>
  <sheets>
    <sheet name="Payment Estimator" sheetId="1" r:id="rId1"/>
    <sheet name="Custom Payment Estimator" sheetId="2" r:id="rId2"/>
  </sheets>
  <definedNames>
    <definedName name="_xlnm.Print_Titles" localSheetId="0">'Payment Estimator'!$1:$3</definedName>
  </definedNames>
  <calcPr fullCalcOnLoad="1"/>
</workbook>
</file>

<file path=xl/sharedStrings.xml><?xml version="1.0" encoding="utf-8"?>
<sst xmlns="http://schemas.openxmlformats.org/spreadsheetml/2006/main" count="107" uniqueCount="24">
  <si>
    <t>Sale Price</t>
  </si>
  <si>
    <t>Down Pmt</t>
  </si>
  <si>
    <t>Financed</t>
  </si>
  <si>
    <t>PI</t>
  </si>
  <si>
    <t>PITI</t>
  </si>
  <si>
    <t>Taxes/yr</t>
  </si>
  <si>
    <t>Ins/yr</t>
  </si>
  <si>
    <t>Taxes/mo</t>
  </si>
  <si>
    <t>Ins/mo</t>
  </si>
  <si>
    <t>Total/yr</t>
  </si>
  <si>
    <t>Note Terms</t>
  </si>
  <si>
    <t>years</t>
  </si>
  <si>
    <t>% Down</t>
  </si>
  <si>
    <t>Property</t>
  </si>
  <si>
    <t>Total/mo</t>
  </si>
  <si>
    <t>Payment</t>
  </si>
  <si>
    <t>Custom Payment Calculator</t>
  </si>
  <si>
    <t>Int. Rate</t>
  </si>
  <si>
    <t>123 Main St</t>
  </si>
  <si>
    <t>Anytown, US 12345</t>
  </si>
  <si>
    <t>Owner Financing Estimator</t>
  </si>
  <si>
    <t>© 2006 FastNoteOffers</t>
  </si>
  <si>
    <t>www.FastNoteOffers.com</t>
  </si>
  <si>
    <t>For custom interest rates and down payment, please use the Custom Payment Estimator on the next worksheet.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</si>
</sst>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.000_);_(&quot;$&quot;* \(#,##0.000\);_(&quot;$&quot;* &quot;-&quot;???_);_(@_)"/>
    <numFmt numFmtId="166" formatCode="0.00000%"/>
    <numFmt numFmtId="167" formatCode="&quot;$&quot;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44" fontId="0" fillId="0" borderId="2" xfId="17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2" fillId="2" borderId="5" xfId="21" applyNumberFormat="1" applyFont="1" applyFill="1" applyBorder="1" applyAlignment="1">
      <alignment horizontal="center"/>
    </xf>
    <xf numFmtId="8" fontId="0" fillId="0" borderId="6" xfId="17" applyNumberFormat="1" applyBorder="1" applyAlignment="1">
      <alignment/>
    </xf>
    <xf numFmtId="164" fontId="0" fillId="3" borderId="7" xfId="21" applyNumberFormat="1" applyFont="1" applyFill="1" applyBorder="1" applyAlignment="1">
      <alignment horizontal="right"/>
    </xf>
    <xf numFmtId="8" fontId="0" fillId="0" borderId="8" xfId="17" applyNumberFormat="1" applyBorder="1" applyAlignment="1">
      <alignment/>
    </xf>
    <xf numFmtId="8" fontId="0" fillId="0" borderId="9" xfId="0" applyNumberFormat="1" applyBorder="1" applyAlignment="1">
      <alignment/>
    </xf>
    <xf numFmtId="164" fontId="0" fillId="3" borderId="10" xfId="21" applyNumberFormat="1" applyFont="1" applyFill="1" applyBorder="1" applyAlignment="1">
      <alignment horizontal="right"/>
    </xf>
    <xf numFmtId="8" fontId="0" fillId="0" borderId="11" xfId="0" applyNumberFormat="1" applyBorder="1" applyAlignment="1">
      <alignment/>
    </xf>
    <xf numFmtId="164" fontId="0" fillId="3" borderId="10" xfId="21" applyNumberFormat="1" applyFont="1" applyFill="1" applyBorder="1" applyAlignment="1">
      <alignment/>
    </xf>
    <xf numFmtId="164" fontId="0" fillId="3" borderId="12" xfId="21" applyNumberFormat="1" applyFont="1" applyFill="1" applyBorder="1" applyAlignment="1">
      <alignment/>
    </xf>
    <xf numFmtId="8" fontId="0" fillId="0" borderId="13" xfId="17" applyNumberFormat="1" applyBorder="1" applyAlignment="1">
      <alignment/>
    </xf>
    <xf numFmtId="8" fontId="0" fillId="0" borderId="14" xfId="0" applyNumberFormat="1" applyBorder="1" applyAlignment="1">
      <alignment/>
    </xf>
    <xf numFmtId="0" fontId="2" fillId="2" borderId="7" xfId="0" applyFont="1" applyFill="1" applyBorder="1" applyAlignment="1">
      <alignment horizontal="left"/>
    </xf>
    <xf numFmtId="164" fontId="2" fillId="2" borderId="15" xfId="2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21" applyNumberFormat="1" applyBorder="1" applyAlignment="1">
      <alignment/>
    </xf>
    <xf numFmtId="167" fontId="0" fillId="0" borderId="17" xfId="0" applyNumberFormat="1" applyBorder="1" applyAlignment="1">
      <alignment horizontal="right"/>
    </xf>
    <xf numFmtId="0" fontId="2" fillId="2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44" fontId="2" fillId="0" borderId="19" xfId="17" applyFont="1" applyBorder="1" applyAlignment="1">
      <alignment/>
    </xf>
    <xf numFmtId="44" fontId="2" fillId="0" borderId="20" xfId="17" applyFont="1" applyBorder="1" applyAlignment="1">
      <alignment/>
    </xf>
    <xf numFmtId="0" fontId="0" fillId="0" borderId="21" xfId="0" applyBorder="1" applyAlignment="1">
      <alignment/>
    </xf>
    <xf numFmtId="44" fontId="2" fillId="0" borderId="22" xfId="17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3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0" fillId="2" borderId="24" xfId="0" applyFill="1" applyBorder="1" applyAlignment="1">
      <alignment/>
    </xf>
    <xf numFmtId="0" fontId="0" fillId="2" borderId="2" xfId="0" applyFill="1" applyBorder="1" applyAlignment="1">
      <alignment/>
    </xf>
    <xf numFmtId="8" fontId="0" fillId="0" borderId="2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44" fontId="2" fillId="3" borderId="26" xfId="17" applyFont="1" applyFill="1" applyBorder="1" applyAlignment="1">
      <alignment/>
    </xf>
    <xf numFmtId="164" fontId="0" fillId="0" borderId="0" xfId="21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2" borderId="27" xfId="0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44" fontId="5" fillId="0" borderId="30" xfId="17" applyFont="1" applyBorder="1" applyAlignment="1">
      <alignment/>
    </xf>
    <xf numFmtId="44" fontId="5" fillId="0" borderId="20" xfId="17" applyFont="1" applyBorder="1" applyAlignment="1">
      <alignment/>
    </xf>
    <xf numFmtId="0" fontId="2" fillId="2" borderId="31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44" fontId="2" fillId="0" borderId="32" xfId="17" applyFont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5" fillId="0" borderId="17" xfId="0" applyNumberFormat="1" applyFont="1" applyBorder="1" applyAlignment="1">
      <alignment horizontal="right"/>
    </xf>
    <xf numFmtId="167" fontId="5" fillId="0" borderId="21" xfId="0" applyNumberFormat="1" applyFont="1" applyBorder="1" applyAlignment="1">
      <alignment horizontal="right"/>
    </xf>
    <xf numFmtId="164" fontId="5" fillId="0" borderId="0" xfId="21" applyNumberFormat="1" applyFont="1" applyBorder="1" applyAlignment="1">
      <alignment/>
    </xf>
    <xf numFmtId="0" fontId="5" fillId="0" borderId="21" xfId="0" applyFont="1" applyBorder="1" applyAlignment="1">
      <alignment/>
    </xf>
    <xf numFmtId="44" fontId="2" fillId="3" borderId="33" xfId="17" applyFont="1" applyFill="1" applyBorder="1" applyAlignment="1">
      <alignment/>
    </xf>
    <xf numFmtId="0" fontId="2" fillId="3" borderId="34" xfId="0" applyFont="1" applyFill="1" applyBorder="1" applyAlignment="1">
      <alignment/>
    </xf>
    <xf numFmtId="164" fontId="2" fillId="3" borderId="35" xfId="21" applyNumberFormat="1" applyFont="1" applyFill="1" applyBorder="1" applyAlignment="1">
      <alignment/>
    </xf>
    <xf numFmtId="164" fontId="2" fillId="3" borderId="36" xfId="21" applyNumberFormat="1" applyFont="1" applyFill="1" applyBorder="1" applyAlignment="1">
      <alignment/>
    </xf>
    <xf numFmtId="44" fontId="2" fillId="3" borderId="34" xfId="17" applyFont="1" applyFill="1" applyBorder="1" applyAlignment="1">
      <alignment/>
    </xf>
    <xf numFmtId="44" fontId="2" fillId="3" borderId="21" xfId="17" applyFont="1" applyFill="1" applyBorder="1" applyAlignment="1">
      <alignment/>
    </xf>
    <xf numFmtId="164" fontId="2" fillId="3" borderId="35" xfId="17" applyNumberFormat="1" applyFont="1" applyFill="1" applyBorder="1" applyAlignment="1">
      <alignment/>
    </xf>
    <xf numFmtId="0" fontId="2" fillId="3" borderId="36" xfId="0" applyFont="1" applyFill="1" applyBorder="1" applyAlignment="1">
      <alignment/>
    </xf>
    <xf numFmtId="44" fontId="2" fillId="3" borderId="37" xfId="17" applyFont="1" applyFill="1" applyBorder="1" applyAlignment="1">
      <alignment/>
    </xf>
    <xf numFmtId="0" fontId="2" fillId="3" borderId="26" xfId="0" applyFont="1" applyFill="1" applyBorder="1" applyAlignment="1">
      <alignment/>
    </xf>
    <xf numFmtId="167" fontId="5" fillId="0" borderId="38" xfId="17" applyNumberFormat="1" applyFont="1" applyFill="1" applyBorder="1" applyAlignment="1">
      <alignment horizontal="right"/>
    </xf>
    <xf numFmtId="167" fontId="5" fillId="0" borderId="3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2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" fillId="2" borderId="39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0" xfId="17" applyNumberFormat="1" applyFont="1" applyFill="1" applyBorder="1" applyAlignment="1">
      <alignment/>
    </xf>
    <xf numFmtId="44" fontId="2" fillId="0" borderId="0" xfId="17" applyFont="1" applyFill="1" applyBorder="1" applyAlignment="1">
      <alignment/>
    </xf>
    <xf numFmtId="164" fontId="2" fillId="0" borderId="0" xfId="2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8" fontId="0" fillId="0" borderId="0" xfId="17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40" xfId="17" applyNumberFormat="1" applyBorder="1" applyAlignment="1">
      <alignment/>
    </xf>
    <xf numFmtId="8" fontId="0" fillId="0" borderId="41" xfId="0" applyNumberFormat="1" applyBorder="1" applyAlignment="1">
      <alignment/>
    </xf>
    <xf numFmtId="8" fontId="0" fillId="0" borderId="42" xfId="17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astnoteoffers.com/" TargetMode="External" /><Relationship Id="rId3" Type="http://schemas.openxmlformats.org/officeDocument/2006/relationships/hyperlink" Target="http://www.fastnoteoffers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astnoteoffers.com/" TargetMode="External" /><Relationship Id="rId3" Type="http://schemas.openxmlformats.org/officeDocument/2006/relationships/hyperlink" Target="http://www.fastnoteoffe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4</xdr:col>
      <xdr:colOff>104775</xdr:colOff>
      <xdr:row>2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762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4</xdr:col>
      <xdr:colOff>161925</xdr:colOff>
      <xdr:row>2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762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tnoteoffe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tnoteoffers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workbookViewId="0" topLeftCell="A1">
      <selection activeCell="O103" sqref="O103"/>
    </sheetView>
  </sheetViews>
  <sheetFormatPr defaultColWidth="9.140625" defaultRowHeight="12.75"/>
  <cols>
    <col min="1" max="1" width="11.421875" style="0" bestFit="1" customWidth="1"/>
    <col min="2" max="4" width="9.7109375" style="0" bestFit="1" customWidth="1"/>
    <col min="5" max="5" width="9.8515625" style="0" bestFit="1" customWidth="1"/>
    <col min="6" max="6" width="10.28125" style="0" bestFit="1" customWidth="1"/>
    <col min="7" max="7" width="9.7109375" style="0" bestFit="1" customWidth="1"/>
    <col min="8" max="8" width="1.421875" style="0" customWidth="1"/>
    <col min="9" max="9" width="10.28125" style="0" bestFit="1" customWidth="1"/>
    <col min="10" max="15" width="9.7109375" style="0" bestFit="1" customWidth="1"/>
    <col min="17" max="17" width="12.28125" style="0" bestFit="1" customWidth="1"/>
  </cols>
  <sheetData>
    <row r="1" spans="1:11" ht="15.75">
      <c r="A1" s="90"/>
      <c r="B1" s="90"/>
      <c r="C1" s="90"/>
      <c r="D1" s="90"/>
      <c r="E1" s="90"/>
      <c r="F1" s="92" t="s">
        <v>20</v>
      </c>
      <c r="G1" s="92"/>
      <c r="H1" s="92"/>
      <c r="I1" s="92"/>
      <c r="J1" s="50"/>
      <c r="K1" s="50"/>
    </row>
    <row r="2" spans="1:14" ht="12.75">
      <c r="A2" s="90"/>
      <c r="B2" s="90"/>
      <c r="C2" s="90"/>
      <c r="D2" s="90"/>
      <c r="E2" s="90"/>
      <c r="F2" s="89" t="s">
        <v>21</v>
      </c>
      <c r="G2" s="90"/>
      <c r="H2" s="90"/>
      <c r="I2" s="90"/>
      <c r="J2" s="24"/>
      <c r="K2" s="24"/>
      <c r="L2" s="24"/>
      <c r="M2" s="24"/>
      <c r="N2" s="24"/>
    </row>
    <row r="3" spans="1:14" ht="12.75">
      <c r="A3" s="90"/>
      <c r="B3" s="90"/>
      <c r="C3" s="90"/>
      <c r="D3" s="90"/>
      <c r="E3" s="90"/>
      <c r="F3" s="91" t="s">
        <v>22</v>
      </c>
      <c r="G3" s="90"/>
      <c r="H3" s="90"/>
      <c r="I3" s="90"/>
      <c r="J3" s="31"/>
      <c r="K3" s="31"/>
      <c r="L3" s="31"/>
      <c r="M3" s="31"/>
      <c r="N3" s="31"/>
    </row>
    <row r="4" spans="1:14" ht="13.5" thickBot="1">
      <c r="A4" s="37"/>
      <c r="B4" s="37"/>
      <c r="C4" s="37"/>
      <c r="D4" s="3"/>
      <c r="F4" s="37"/>
      <c r="G4" s="3"/>
      <c r="I4" s="3"/>
      <c r="J4" s="3"/>
      <c r="K4" s="3"/>
      <c r="L4" s="3"/>
      <c r="M4" s="3"/>
      <c r="N4" s="3"/>
    </row>
    <row r="5" spans="1:14" ht="13.5" thickTop="1">
      <c r="A5" s="42" t="s">
        <v>13</v>
      </c>
      <c r="B5" s="32" t="s">
        <v>18</v>
      </c>
      <c r="C5" s="67"/>
      <c r="D5" s="51"/>
      <c r="E5" s="42" t="s">
        <v>5</v>
      </c>
      <c r="F5" s="64">
        <v>2000</v>
      </c>
      <c r="H5" s="3"/>
      <c r="I5" s="24"/>
      <c r="J5" s="52"/>
      <c r="K5" s="72"/>
      <c r="L5" s="52"/>
      <c r="M5" s="52"/>
      <c r="N5" s="52"/>
    </row>
    <row r="6" spans="1:14" ht="13.5" thickBot="1">
      <c r="A6" s="47"/>
      <c r="B6" s="46" t="s">
        <v>19</v>
      </c>
      <c r="C6" s="68"/>
      <c r="D6" s="51"/>
      <c r="E6" s="43" t="s">
        <v>6</v>
      </c>
      <c r="F6" s="65">
        <v>350</v>
      </c>
      <c r="H6" s="3"/>
      <c r="I6" s="24"/>
      <c r="J6" s="53"/>
      <c r="K6" s="53"/>
      <c r="L6" s="52"/>
      <c r="M6" s="52"/>
      <c r="N6" s="52"/>
    </row>
    <row r="7" spans="1:14" ht="12.75" customHeight="1" thickBot="1" thickTop="1">
      <c r="A7" s="62"/>
      <c r="B7" s="26"/>
      <c r="C7" s="26"/>
      <c r="D7" s="3"/>
      <c r="E7" s="44" t="s">
        <v>9</v>
      </c>
      <c r="F7" s="38">
        <f>SUM(F5:F6)</f>
        <v>2350</v>
      </c>
      <c r="H7" s="3"/>
      <c r="I7" s="24"/>
      <c r="J7" s="53"/>
      <c r="K7" s="53"/>
      <c r="L7" s="56"/>
      <c r="M7" s="52"/>
      <c r="N7" s="52"/>
    </row>
    <row r="8" spans="1:14" ht="7.5" customHeight="1" thickBot="1" thickTop="1">
      <c r="A8" s="3"/>
      <c r="B8" s="51"/>
      <c r="C8" s="51"/>
      <c r="D8" s="3"/>
      <c r="E8" s="71"/>
      <c r="F8" s="70"/>
      <c r="H8" s="3"/>
      <c r="I8" s="24"/>
      <c r="J8" s="53"/>
      <c r="K8" s="53"/>
      <c r="L8" s="56"/>
      <c r="M8" s="52"/>
      <c r="N8" s="52"/>
    </row>
    <row r="9" spans="1:14" ht="13.5" thickTop="1">
      <c r="A9" s="45" t="s">
        <v>0</v>
      </c>
      <c r="B9" s="87">
        <v>150000</v>
      </c>
      <c r="C9" s="88"/>
      <c r="D9" s="27"/>
      <c r="E9" s="66" t="s">
        <v>7</v>
      </c>
      <c r="F9" s="35">
        <f>ROUND(F5/12,2)</f>
        <v>166.67</v>
      </c>
      <c r="H9" s="3"/>
      <c r="I9" s="24"/>
      <c r="J9" s="54"/>
      <c r="K9" s="52"/>
      <c r="L9" s="52"/>
      <c r="M9" s="52"/>
      <c r="N9" s="52"/>
    </row>
    <row r="10" spans="1:14" ht="13.5" thickBot="1">
      <c r="A10" s="43" t="s">
        <v>10</v>
      </c>
      <c r="B10" s="40">
        <v>30</v>
      </c>
      <c r="C10" s="69" t="s">
        <v>11</v>
      </c>
      <c r="D10" s="27"/>
      <c r="E10" s="43" t="s">
        <v>8</v>
      </c>
      <c r="F10" s="36">
        <f>ROUND(F6/12,2)</f>
        <v>29.17</v>
      </c>
      <c r="H10" s="3"/>
      <c r="I10" s="52"/>
      <c r="J10" s="52"/>
      <c r="K10" s="52"/>
      <c r="L10" s="52"/>
      <c r="M10" s="52"/>
      <c r="N10" s="52"/>
    </row>
    <row r="11" spans="1:14" ht="12.75" customHeight="1" thickBot="1" thickTop="1">
      <c r="A11" s="62"/>
      <c r="B11" s="63"/>
      <c r="C11" s="63"/>
      <c r="D11" s="27"/>
      <c r="E11" s="43" t="s">
        <v>14</v>
      </c>
      <c r="F11" s="36">
        <f>SUM(F9:F10)</f>
        <v>195.83999999999997</v>
      </c>
      <c r="H11" s="3"/>
      <c r="I11" s="24"/>
      <c r="J11" s="56"/>
      <c r="K11" s="52"/>
      <c r="L11" s="24"/>
      <c r="M11" s="57"/>
      <c r="N11" s="24"/>
    </row>
    <row r="12" spans="1:7" ht="13.5" thickTop="1">
      <c r="A12" s="6"/>
      <c r="B12" s="6"/>
      <c r="C12" s="7"/>
      <c r="D12" s="7"/>
      <c r="E12" s="6"/>
      <c r="F12" s="6"/>
      <c r="G12" s="6"/>
    </row>
    <row r="13" spans="1:15" ht="12.75">
      <c r="A13" s="21" t="s">
        <v>12</v>
      </c>
      <c r="B13" s="79">
        <v>0</v>
      </c>
      <c r="C13" s="80"/>
      <c r="D13" s="83">
        <f>B13+0.005</f>
        <v>0.005</v>
      </c>
      <c r="E13" s="84"/>
      <c r="F13" s="83">
        <f>D13+0.005</f>
        <v>0.01</v>
      </c>
      <c r="G13" s="84"/>
      <c r="I13" s="21" t="s">
        <v>12</v>
      </c>
      <c r="J13" s="79">
        <f>F13+0.005</f>
        <v>0.015</v>
      </c>
      <c r="K13" s="80"/>
      <c r="L13" s="83">
        <f>J13+0.005</f>
        <v>0.02</v>
      </c>
      <c r="M13" s="84"/>
      <c r="N13" s="83">
        <f>L13+0.005</f>
        <v>0.025</v>
      </c>
      <c r="O13" s="84"/>
    </row>
    <row r="14" spans="1:15" ht="13.5" thickBot="1">
      <c r="A14" s="30" t="s">
        <v>1</v>
      </c>
      <c r="B14" s="77">
        <f>ROUND(B13*$B$9,2)</f>
        <v>0</v>
      </c>
      <c r="C14" s="81"/>
      <c r="D14" s="77">
        <f>ROUND(D13*$B$9,2)</f>
        <v>750</v>
      </c>
      <c r="E14" s="78"/>
      <c r="F14" s="77">
        <f>ROUND(F13*$B$9,2)</f>
        <v>1500</v>
      </c>
      <c r="G14" s="78"/>
      <c r="I14" s="30" t="s">
        <v>1</v>
      </c>
      <c r="J14" s="77">
        <f>ROUND(J13*$B$9,2)</f>
        <v>2250</v>
      </c>
      <c r="K14" s="81"/>
      <c r="L14" s="77">
        <f>ROUND(L13*$B$9,2)</f>
        <v>3000</v>
      </c>
      <c r="M14" s="78"/>
      <c r="N14" s="77">
        <f>ROUND(N13*$B$9,2)</f>
        <v>3750</v>
      </c>
      <c r="O14" s="78"/>
    </row>
    <row r="15" spans="1:15" s="3" customFormat="1" ht="14.25" thickBot="1" thickTop="1">
      <c r="A15" s="9" t="s">
        <v>2</v>
      </c>
      <c r="B15" s="82">
        <f>ROUND($B$9-B14,2)</f>
        <v>150000</v>
      </c>
      <c r="C15" s="55"/>
      <c r="D15" s="85">
        <f>ROUND($B$9-D14,2)</f>
        <v>149250</v>
      </c>
      <c r="E15" s="86"/>
      <c r="F15" s="85">
        <f>ROUND($B$9-F14,2)</f>
        <v>148500</v>
      </c>
      <c r="G15" s="86"/>
      <c r="I15" s="9" t="s">
        <v>2</v>
      </c>
      <c r="J15" s="82">
        <f>ROUND($B$9-J14,2)</f>
        <v>147750</v>
      </c>
      <c r="K15" s="55"/>
      <c r="L15" s="85">
        <f>ROUND($B$9-L14,2)</f>
        <v>147000</v>
      </c>
      <c r="M15" s="86"/>
      <c r="N15" s="85">
        <f>ROUND($B$9-N14,2)</f>
        <v>146250</v>
      </c>
      <c r="O15" s="86"/>
    </row>
    <row r="16" spans="1:15" s="1" customFormat="1" ht="13.5" thickTop="1">
      <c r="A16" s="8" t="s">
        <v>17</v>
      </c>
      <c r="B16" s="10" t="s">
        <v>3</v>
      </c>
      <c r="C16" s="5" t="s">
        <v>4</v>
      </c>
      <c r="D16" s="10" t="s">
        <v>3</v>
      </c>
      <c r="E16" s="5" t="s">
        <v>4</v>
      </c>
      <c r="F16" s="10" t="s">
        <v>3</v>
      </c>
      <c r="G16" s="5" t="s">
        <v>4</v>
      </c>
      <c r="I16" s="8" t="s">
        <v>17</v>
      </c>
      <c r="J16" s="10" t="s">
        <v>3</v>
      </c>
      <c r="K16" s="5" t="s">
        <v>4</v>
      </c>
      <c r="L16" s="10" t="s">
        <v>3</v>
      </c>
      <c r="M16" s="5" t="s">
        <v>4</v>
      </c>
      <c r="N16" s="10" t="s">
        <v>3</v>
      </c>
      <c r="O16" s="5" t="s">
        <v>4</v>
      </c>
    </row>
    <row r="17" spans="1:15" s="1" customFormat="1" ht="12.75">
      <c r="A17" s="12">
        <v>0.055</v>
      </c>
      <c r="B17" s="13">
        <f aca="true" t="shared" si="0" ref="B17:B37">-PMT($A17/12,$B$10*12,B$15)</f>
        <v>851.6835020205036</v>
      </c>
      <c r="C17" s="14">
        <f aca="true" t="shared" si="1" ref="C17:C37">B17+$F$11</f>
        <v>1047.5235020205037</v>
      </c>
      <c r="D17" s="13">
        <f aca="true" t="shared" si="2" ref="D17:D37">-PMT($A17/12,$B$10*12,D$15)</f>
        <v>847.4250845104011</v>
      </c>
      <c r="E17" s="14">
        <f aca="true" t="shared" si="3" ref="E17:E37">D17+$F$11</f>
        <v>1043.265084510401</v>
      </c>
      <c r="F17" s="13">
        <f aca="true" t="shared" si="4" ref="F17:F37">-PMT($A17/12,$B$10*12,F$15)</f>
        <v>843.1666670002986</v>
      </c>
      <c r="G17" s="14">
        <f aca="true" t="shared" si="5" ref="G17:G37">F17+$F$11</f>
        <v>1039.0066670002986</v>
      </c>
      <c r="I17" s="12">
        <v>0.055</v>
      </c>
      <c r="J17" s="13">
        <f aca="true" t="shared" si="6" ref="J17:J37">-PMT($I17/12,$B$10*12,J$15)</f>
        <v>838.9082494901961</v>
      </c>
      <c r="K17" s="14">
        <f aca="true" t="shared" si="7" ref="K17:K37">J17+$F$11</f>
        <v>1034.748249490196</v>
      </c>
      <c r="L17" s="13">
        <f aca="true" t="shared" si="8" ref="L17:L37">-PMT($I17/12,$B$10*12,L$15)</f>
        <v>834.6498319800936</v>
      </c>
      <c r="M17" s="14">
        <f aca="true" t="shared" si="9" ref="M17:M37">L17+$F$11</f>
        <v>1030.4898319800936</v>
      </c>
      <c r="N17" s="13">
        <f aca="true" t="shared" si="10" ref="N17:N37">-PMT($I17/12,$B$10*12,N$15)</f>
        <v>830.3914144699911</v>
      </c>
      <c r="O17" s="14">
        <f aca="true" t="shared" si="11" ref="O17:O37">N17+$F$11</f>
        <v>1026.231414469991</v>
      </c>
    </row>
    <row r="18" spans="1:15" s="1" customFormat="1" ht="12.75">
      <c r="A18" s="15">
        <v>0.05625</v>
      </c>
      <c r="B18" s="11">
        <f t="shared" si="0"/>
        <v>863.484606192455</v>
      </c>
      <c r="C18" s="16">
        <f t="shared" si="1"/>
        <v>1059.324606192455</v>
      </c>
      <c r="D18" s="11">
        <f t="shared" si="2"/>
        <v>859.1671831614926</v>
      </c>
      <c r="E18" s="16">
        <f t="shared" si="3"/>
        <v>1055.0071831614925</v>
      </c>
      <c r="F18" s="11">
        <f t="shared" si="4"/>
        <v>854.8497601305304</v>
      </c>
      <c r="G18" s="16">
        <f t="shared" si="5"/>
        <v>1050.6897601305304</v>
      </c>
      <c r="I18" s="15">
        <v>0.05625</v>
      </c>
      <c r="J18" s="11">
        <f t="shared" si="6"/>
        <v>850.532337099568</v>
      </c>
      <c r="K18" s="16">
        <f t="shared" si="7"/>
        <v>1046.372337099568</v>
      </c>
      <c r="L18" s="11">
        <f t="shared" si="8"/>
        <v>846.2149140686059</v>
      </c>
      <c r="M18" s="16">
        <f t="shared" si="9"/>
        <v>1042.054914068606</v>
      </c>
      <c r="N18" s="11">
        <f t="shared" si="10"/>
        <v>841.8974910376436</v>
      </c>
      <c r="O18" s="16">
        <f t="shared" si="11"/>
        <v>1037.7374910376436</v>
      </c>
    </row>
    <row r="19" spans="1:15" s="1" customFormat="1" ht="12.75">
      <c r="A19" s="15">
        <v>0.0575</v>
      </c>
      <c r="B19" s="11">
        <f t="shared" si="0"/>
        <v>875.3592846653278</v>
      </c>
      <c r="C19" s="16">
        <f t="shared" si="1"/>
        <v>1071.1992846653277</v>
      </c>
      <c r="D19" s="11">
        <f t="shared" si="2"/>
        <v>870.9824882420012</v>
      </c>
      <c r="E19" s="16">
        <f t="shared" si="3"/>
        <v>1066.822488242001</v>
      </c>
      <c r="F19" s="11">
        <f t="shared" si="4"/>
        <v>866.6056918186746</v>
      </c>
      <c r="G19" s="16">
        <f t="shared" si="5"/>
        <v>1062.4456918186745</v>
      </c>
      <c r="I19" s="15">
        <v>0.0575</v>
      </c>
      <c r="J19" s="11">
        <f t="shared" si="6"/>
        <v>862.2288953953479</v>
      </c>
      <c r="K19" s="16">
        <f t="shared" si="7"/>
        <v>1058.068895395348</v>
      </c>
      <c r="L19" s="11">
        <f t="shared" si="8"/>
        <v>857.8520989720213</v>
      </c>
      <c r="M19" s="16">
        <f t="shared" si="9"/>
        <v>1053.6920989720213</v>
      </c>
      <c r="N19" s="11">
        <f t="shared" si="10"/>
        <v>853.4753025486946</v>
      </c>
      <c r="O19" s="16">
        <f t="shared" si="11"/>
        <v>1049.3153025486945</v>
      </c>
    </row>
    <row r="20" spans="1:15" s="1" customFormat="1" ht="12.75">
      <c r="A20" s="15">
        <v>0.05875</v>
      </c>
      <c r="B20" s="11">
        <f t="shared" si="0"/>
        <v>887.3066447601624</v>
      </c>
      <c r="C20" s="16">
        <f t="shared" si="1"/>
        <v>1083.1466447601624</v>
      </c>
      <c r="D20" s="11">
        <f t="shared" si="2"/>
        <v>882.8701115363615</v>
      </c>
      <c r="E20" s="16">
        <f t="shared" si="3"/>
        <v>1078.7101115363614</v>
      </c>
      <c r="F20" s="11">
        <f t="shared" si="4"/>
        <v>878.4335783125608</v>
      </c>
      <c r="G20" s="16">
        <f t="shared" si="5"/>
        <v>1074.2735783125609</v>
      </c>
      <c r="I20" s="15">
        <v>0.05875</v>
      </c>
      <c r="J20" s="11">
        <f t="shared" si="6"/>
        <v>873.9970450887599</v>
      </c>
      <c r="K20" s="16">
        <f t="shared" si="7"/>
        <v>1069.8370450887599</v>
      </c>
      <c r="L20" s="11">
        <f t="shared" si="8"/>
        <v>869.5605118649592</v>
      </c>
      <c r="M20" s="16">
        <f t="shared" si="9"/>
        <v>1065.400511864959</v>
      </c>
      <c r="N20" s="11">
        <f t="shared" si="10"/>
        <v>865.1239786411583</v>
      </c>
      <c r="O20" s="16">
        <f t="shared" si="11"/>
        <v>1060.9639786411583</v>
      </c>
    </row>
    <row r="21" spans="1:15" ht="12.75">
      <c r="A21" s="17">
        <v>0.06</v>
      </c>
      <c r="B21" s="11">
        <f t="shared" si="0"/>
        <v>899.3257877291385</v>
      </c>
      <c r="C21" s="16">
        <f t="shared" si="1"/>
        <v>1095.1657877291384</v>
      </c>
      <c r="D21" s="11">
        <f t="shared" si="2"/>
        <v>894.8291587904928</v>
      </c>
      <c r="E21" s="16">
        <f t="shared" si="3"/>
        <v>1090.6691587904927</v>
      </c>
      <c r="F21" s="11">
        <f t="shared" si="4"/>
        <v>890.332529851847</v>
      </c>
      <c r="G21" s="16">
        <f t="shared" si="5"/>
        <v>1086.172529851847</v>
      </c>
      <c r="I21" s="17">
        <v>0.06</v>
      </c>
      <c r="J21" s="11">
        <f t="shared" si="6"/>
        <v>885.8359009132013</v>
      </c>
      <c r="K21" s="16">
        <f t="shared" si="7"/>
        <v>1081.6759009132013</v>
      </c>
      <c r="L21" s="11">
        <f t="shared" si="8"/>
        <v>881.3392719745556</v>
      </c>
      <c r="M21" s="16">
        <f t="shared" si="9"/>
        <v>1077.1792719745556</v>
      </c>
      <c r="N21" s="11">
        <f t="shared" si="10"/>
        <v>876.8426430359099</v>
      </c>
      <c r="O21" s="16">
        <f t="shared" si="11"/>
        <v>1072.68264303591</v>
      </c>
    </row>
    <row r="22" spans="1:15" ht="12.75">
      <c r="A22" s="17">
        <v>0.06125</v>
      </c>
      <c r="B22" s="11">
        <f t="shared" si="0"/>
        <v>911.4158093710345</v>
      </c>
      <c r="C22" s="16">
        <f t="shared" si="1"/>
        <v>1107.2558093710345</v>
      </c>
      <c r="D22" s="11">
        <f t="shared" si="2"/>
        <v>906.8587303241792</v>
      </c>
      <c r="E22" s="16">
        <f t="shared" si="3"/>
        <v>1102.6987303241792</v>
      </c>
      <c r="F22" s="11">
        <f t="shared" si="4"/>
        <v>902.301651277324</v>
      </c>
      <c r="G22" s="16">
        <f t="shared" si="5"/>
        <v>1098.141651277324</v>
      </c>
      <c r="I22" s="17">
        <v>0.06125</v>
      </c>
      <c r="J22" s="11">
        <f t="shared" si="6"/>
        <v>897.744572230469</v>
      </c>
      <c r="K22" s="16">
        <f t="shared" si="7"/>
        <v>1093.584572230469</v>
      </c>
      <c r="L22" s="11">
        <f t="shared" si="8"/>
        <v>893.1874931836138</v>
      </c>
      <c r="M22" s="16">
        <f t="shared" si="9"/>
        <v>1089.0274931836138</v>
      </c>
      <c r="N22" s="11">
        <f t="shared" si="10"/>
        <v>888.6304141367585</v>
      </c>
      <c r="O22" s="16">
        <f t="shared" si="11"/>
        <v>1084.4704141367586</v>
      </c>
    </row>
    <row r="23" spans="1:15" ht="12.75">
      <c r="A23" s="17">
        <v>0.0625</v>
      </c>
      <c r="B23" s="11">
        <f t="shared" si="0"/>
        <v>923.5758006395903</v>
      </c>
      <c r="C23" s="16">
        <f t="shared" si="1"/>
        <v>1119.4158006395903</v>
      </c>
      <c r="D23" s="11">
        <f t="shared" si="2"/>
        <v>918.9579216363924</v>
      </c>
      <c r="E23" s="16">
        <f t="shared" si="3"/>
        <v>1114.7979216363924</v>
      </c>
      <c r="F23" s="11">
        <f t="shared" si="4"/>
        <v>914.3400426331943</v>
      </c>
      <c r="G23" s="16">
        <f t="shared" si="5"/>
        <v>1110.1800426331943</v>
      </c>
      <c r="I23" s="17">
        <v>0.0625</v>
      </c>
      <c r="J23" s="11">
        <f t="shared" si="6"/>
        <v>909.7221636299964</v>
      </c>
      <c r="K23" s="16">
        <f t="shared" si="7"/>
        <v>1105.5621636299963</v>
      </c>
      <c r="L23" s="11">
        <f t="shared" si="8"/>
        <v>905.1042846267985</v>
      </c>
      <c r="M23" s="16">
        <f t="shared" si="9"/>
        <v>1100.9442846267984</v>
      </c>
      <c r="N23" s="11">
        <f t="shared" si="10"/>
        <v>900.4864056236005</v>
      </c>
      <c r="O23" s="16">
        <f t="shared" si="11"/>
        <v>1096.3264056236005</v>
      </c>
    </row>
    <row r="24" spans="1:15" ht="12.75">
      <c r="A24" s="17">
        <v>0.06375</v>
      </c>
      <c r="B24" s="11">
        <f t="shared" si="0"/>
        <v>935.8048482437097</v>
      </c>
      <c r="C24" s="16">
        <f t="shared" si="1"/>
        <v>1131.6448482437097</v>
      </c>
      <c r="D24" s="11">
        <f t="shared" si="2"/>
        <v>931.1258240024911</v>
      </c>
      <c r="E24" s="16">
        <f t="shared" si="3"/>
        <v>1126.965824002491</v>
      </c>
      <c r="F24" s="11">
        <f t="shared" si="4"/>
        <v>926.4467997612726</v>
      </c>
      <c r="G24" s="16">
        <f t="shared" si="5"/>
        <v>1122.2867997612725</v>
      </c>
      <c r="I24" s="17">
        <v>0.06375</v>
      </c>
      <c r="J24" s="11">
        <f t="shared" si="6"/>
        <v>921.767775520054</v>
      </c>
      <c r="K24" s="16">
        <f t="shared" si="7"/>
        <v>1117.607775520054</v>
      </c>
      <c r="L24" s="11">
        <f t="shared" si="8"/>
        <v>917.0887512788354</v>
      </c>
      <c r="M24" s="16">
        <f t="shared" si="9"/>
        <v>1112.9287512788353</v>
      </c>
      <c r="N24" s="11">
        <f t="shared" si="10"/>
        <v>912.4097270376169</v>
      </c>
      <c r="O24" s="16">
        <f t="shared" si="11"/>
        <v>1108.2497270376168</v>
      </c>
    </row>
    <row r="25" spans="1:15" ht="12.75">
      <c r="A25" s="17">
        <v>0.065</v>
      </c>
      <c r="B25" s="11">
        <f t="shared" si="0"/>
        <v>948.1020352394492</v>
      </c>
      <c r="C25" s="16">
        <f t="shared" si="1"/>
        <v>1143.942035239449</v>
      </c>
      <c r="D25" s="11">
        <f t="shared" si="2"/>
        <v>943.3615250632519</v>
      </c>
      <c r="E25" s="16">
        <f t="shared" si="3"/>
        <v>1139.201525063252</v>
      </c>
      <c r="F25" s="11">
        <f t="shared" si="4"/>
        <v>938.6210148870546</v>
      </c>
      <c r="G25" s="16">
        <f t="shared" si="5"/>
        <v>1134.4610148870545</v>
      </c>
      <c r="I25" s="17">
        <v>0.065</v>
      </c>
      <c r="J25" s="11">
        <f t="shared" si="6"/>
        <v>933.8805047108574</v>
      </c>
      <c r="K25" s="16">
        <f t="shared" si="7"/>
        <v>1129.7205047108573</v>
      </c>
      <c r="L25" s="11">
        <f t="shared" si="8"/>
        <v>929.1399945346601</v>
      </c>
      <c r="M25" s="16">
        <f t="shared" si="9"/>
        <v>1124.9799945346601</v>
      </c>
      <c r="N25" s="11">
        <f t="shared" si="10"/>
        <v>924.3994843584628</v>
      </c>
      <c r="O25" s="16">
        <f t="shared" si="11"/>
        <v>1120.2394843584627</v>
      </c>
    </row>
    <row r="26" spans="1:15" ht="12.75">
      <c r="A26" s="17">
        <v>0.06625</v>
      </c>
      <c r="B26" s="11">
        <f t="shared" si="0"/>
        <v>960.4664416126765</v>
      </c>
      <c r="C26" s="16">
        <f t="shared" si="1"/>
        <v>1156.3064416126765</v>
      </c>
      <c r="D26" s="11">
        <f t="shared" si="2"/>
        <v>955.664109404613</v>
      </c>
      <c r="E26" s="16">
        <f t="shared" si="3"/>
        <v>1151.504109404613</v>
      </c>
      <c r="F26" s="11">
        <f t="shared" si="4"/>
        <v>950.8617771965496</v>
      </c>
      <c r="G26" s="16">
        <f t="shared" si="5"/>
        <v>1146.7017771965495</v>
      </c>
      <c r="I26" s="17">
        <v>0.06625</v>
      </c>
      <c r="J26" s="11">
        <f t="shared" si="6"/>
        <v>946.0594449884863</v>
      </c>
      <c r="K26" s="16">
        <f t="shared" si="7"/>
        <v>1141.8994449884863</v>
      </c>
      <c r="L26" s="11">
        <f t="shared" si="8"/>
        <v>941.2571127804227</v>
      </c>
      <c r="M26" s="16">
        <f t="shared" si="9"/>
        <v>1137.0971127804228</v>
      </c>
      <c r="N26" s="11">
        <f t="shared" si="10"/>
        <v>936.4547805723595</v>
      </c>
      <c r="O26" s="16">
        <f t="shared" si="11"/>
        <v>1132.2947805723595</v>
      </c>
    </row>
    <row r="27" spans="1:15" ht="12.75">
      <c r="A27" s="17">
        <v>0.0675</v>
      </c>
      <c r="B27" s="11">
        <f t="shared" si="0"/>
        <v>972.8971448523209</v>
      </c>
      <c r="C27" s="16">
        <f t="shared" si="1"/>
        <v>1168.7371448523209</v>
      </c>
      <c r="D27" s="11">
        <f t="shared" si="2"/>
        <v>968.0326591280592</v>
      </c>
      <c r="E27" s="16">
        <f t="shared" si="3"/>
        <v>1163.8726591280592</v>
      </c>
      <c r="F27" s="11">
        <f t="shared" si="4"/>
        <v>963.1681734037977</v>
      </c>
      <c r="G27" s="16">
        <f t="shared" si="5"/>
        <v>1159.0081734037976</v>
      </c>
      <c r="I27" s="17">
        <v>0.0675</v>
      </c>
      <c r="J27" s="11">
        <f t="shared" si="6"/>
        <v>958.303687679536</v>
      </c>
      <c r="K27" s="16">
        <f t="shared" si="7"/>
        <v>1154.143687679536</v>
      </c>
      <c r="L27" s="11">
        <f t="shared" si="8"/>
        <v>953.4392019552745</v>
      </c>
      <c r="M27" s="16">
        <f t="shared" si="9"/>
        <v>1149.2792019552744</v>
      </c>
      <c r="N27" s="11">
        <f t="shared" si="10"/>
        <v>948.5747162310128</v>
      </c>
      <c r="O27" s="16">
        <f t="shared" si="11"/>
        <v>1144.4147162310128</v>
      </c>
    </row>
    <row r="28" spans="1:15" ht="12.75">
      <c r="A28" s="17">
        <v>0.06875</v>
      </c>
      <c r="B28" s="11">
        <f t="shared" si="0"/>
        <v>985.3932205132745</v>
      </c>
      <c r="C28" s="16">
        <f t="shared" si="1"/>
        <v>1181.2332205132745</v>
      </c>
      <c r="D28" s="11">
        <f t="shared" si="2"/>
        <v>980.4662544107083</v>
      </c>
      <c r="E28" s="16">
        <f t="shared" si="3"/>
        <v>1176.3062544107083</v>
      </c>
      <c r="F28" s="11">
        <f t="shared" si="4"/>
        <v>975.5392883081419</v>
      </c>
      <c r="G28" s="16">
        <f t="shared" si="5"/>
        <v>1171.379288308142</v>
      </c>
      <c r="I28" s="17">
        <v>0.06875</v>
      </c>
      <c r="J28" s="11">
        <f t="shared" si="6"/>
        <v>970.6123222055755</v>
      </c>
      <c r="K28" s="16">
        <f t="shared" si="7"/>
        <v>1166.4523222055755</v>
      </c>
      <c r="L28" s="11">
        <f t="shared" si="8"/>
        <v>965.6853561030091</v>
      </c>
      <c r="M28" s="16">
        <f t="shared" si="9"/>
        <v>1161.525356103009</v>
      </c>
      <c r="N28" s="11">
        <f t="shared" si="10"/>
        <v>960.7583900004428</v>
      </c>
      <c r="O28" s="16">
        <f t="shared" si="11"/>
        <v>1156.5983900004428</v>
      </c>
    </row>
    <row r="29" spans="1:15" ht="12.75">
      <c r="A29" s="17">
        <v>0.07</v>
      </c>
      <c r="B29" s="11">
        <f t="shared" si="0"/>
        <v>997.9537427687739</v>
      </c>
      <c r="C29" s="16">
        <f t="shared" si="1"/>
        <v>1193.7937427687739</v>
      </c>
      <c r="D29" s="11">
        <f t="shared" si="2"/>
        <v>992.9639740549301</v>
      </c>
      <c r="E29" s="16">
        <f t="shared" si="3"/>
        <v>1188.80397405493</v>
      </c>
      <c r="F29" s="11">
        <f t="shared" si="4"/>
        <v>987.9742053410861</v>
      </c>
      <c r="G29" s="16">
        <f t="shared" si="5"/>
        <v>1183.814205341086</v>
      </c>
      <c r="I29" s="17">
        <v>0.07</v>
      </c>
      <c r="J29" s="11">
        <f t="shared" si="6"/>
        <v>982.9844366272422</v>
      </c>
      <c r="K29" s="16">
        <f t="shared" si="7"/>
        <v>1178.8244366272422</v>
      </c>
      <c r="L29" s="11">
        <f t="shared" si="8"/>
        <v>977.9946679133984</v>
      </c>
      <c r="M29" s="16">
        <f t="shared" si="9"/>
        <v>1173.8346679133983</v>
      </c>
      <c r="N29" s="11">
        <f t="shared" si="10"/>
        <v>973.0048991995545</v>
      </c>
      <c r="O29" s="16">
        <f t="shared" si="11"/>
        <v>1168.8448991995544</v>
      </c>
    </row>
    <row r="30" spans="1:15" ht="12.75">
      <c r="A30" s="17">
        <v>0.07125</v>
      </c>
      <c r="B30" s="11">
        <f t="shared" si="0"/>
        <v>1010.5777849517034</v>
      </c>
      <c r="C30" s="16">
        <f t="shared" si="1"/>
        <v>1206.4177849517034</v>
      </c>
      <c r="D30" s="11">
        <f t="shared" si="2"/>
        <v>1005.5248960269448</v>
      </c>
      <c r="E30" s="16">
        <f t="shared" si="3"/>
        <v>1201.3648960269447</v>
      </c>
      <c r="F30" s="11">
        <f t="shared" si="4"/>
        <v>1000.4720071021864</v>
      </c>
      <c r="G30" s="16">
        <f t="shared" si="5"/>
        <v>1196.3120071021863</v>
      </c>
      <c r="I30" s="17">
        <v>0.07125</v>
      </c>
      <c r="J30" s="11">
        <f t="shared" si="6"/>
        <v>995.4191181774279</v>
      </c>
      <c r="K30" s="16">
        <f t="shared" si="7"/>
        <v>1191.2591181774278</v>
      </c>
      <c r="L30" s="11">
        <f t="shared" si="8"/>
        <v>990.3662292526692</v>
      </c>
      <c r="M30" s="16">
        <f t="shared" si="9"/>
        <v>1186.2062292526691</v>
      </c>
      <c r="N30" s="11">
        <f t="shared" si="10"/>
        <v>985.3133403279107</v>
      </c>
      <c r="O30" s="16">
        <f t="shared" si="11"/>
        <v>1181.1533403279107</v>
      </c>
    </row>
    <row r="31" spans="1:15" ht="12.75">
      <c r="A31" s="17">
        <v>0.0725</v>
      </c>
      <c r="B31" s="11">
        <f t="shared" si="0"/>
        <v>1023.2644200842875</v>
      </c>
      <c r="C31" s="16">
        <f t="shared" si="1"/>
        <v>1219.1044200842875</v>
      </c>
      <c r="D31" s="11">
        <f t="shared" si="2"/>
        <v>1018.148097983866</v>
      </c>
      <c r="E31" s="16">
        <f t="shared" si="3"/>
        <v>1213.988097983866</v>
      </c>
      <c r="F31" s="11">
        <f t="shared" si="4"/>
        <v>1013.0317758834447</v>
      </c>
      <c r="G31" s="16">
        <f t="shared" si="5"/>
        <v>1208.8717758834446</v>
      </c>
      <c r="I31" s="17">
        <v>0.0725</v>
      </c>
      <c r="J31" s="11">
        <f t="shared" si="6"/>
        <v>1007.9154537830233</v>
      </c>
      <c r="K31" s="16">
        <f t="shared" si="7"/>
        <v>1203.7554537830233</v>
      </c>
      <c r="L31" s="11">
        <f t="shared" si="8"/>
        <v>1002.7991316826018</v>
      </c>
      <c r="M31" s="16">
        <f t="shared" si="9"/>
        <v>1198.6391316826018</v>
      </c>
      <c r="N31" s="11">
        <f t="shared" si="10"/>
        <v>997.6828095821803</v>
      </c>
      <c r="O31" s="16">
        <f t="shared" si="11"/>
        <v>1193.5228095821803</v>
      </c>
    </row>
    <row r="32" spans="1:15" ht="12.75">
      <c r="A32" s="17">
        <v>0.07375</v>
      </c>
      <c r="B32" s="11">
        <f t="shared" si="0"/>
        <v>1036.0127213960068</v>
      </c>
      <c r="C32" s="16">
        <f t="shared" si="1"/>
        <v>1231.8527213960067</v>
      </c>
      <c r="D32" s="11">
        <f t="shared" si="2"/>
        <v>1030.8326577890266</v>
      </c>
      <c r="E32" s="16">
        <f t="shared" si="3"/>
        <v>1226.6726577890265</v>
      </c>
      <c r="F32" s="11">
        <f t="shared" si="4"/>
        <v>1025.6525941820466</v>
      </c>
      <c r="G32" s="16">
        <f t="shared" si="5"/>
        <v>1221.4925941820466</v>
      </c>
      <c r="I32" s="17">
        <v>0.07375</v>
      </c>
      <c r="J32" s="11">
        <f t="shared" si="6"/>
        <v>1020.4725305750667</v>
      </c>
      <c r="K32" s="16">
        <f t="shared" si="7"/>
        <v>1216.3125305750666</v>
      </c>
      <c r="L32" s="11">
        <f t="shared" si="8"/>
        <v>1015.2924669680865</v>
      </c>
      <c r="M32" s="16">
        <f t="shared" si="9"/>
        <v>1211.1324669680864</v>
      </c>
      <c r="N32" s="11">
        <f t="shared" si="10"/>
        <v>1010.1124033611065</v>
      </c>
      <c r="O32" s="16">
        <f t="shared" si="11"/>
        <v>1205.9524033611065</v>
      </c>
    </row>
    <row r="33" spans="1:15" ht="12.75">
      <c r="A33" s="17">
        <v>0.075</v>
      </c>
      <c r="B33" s="11">
        <f t="shared" si="0"/>
        <v>1048.8217628291663</v>
      </c>
      <c r="C33" s="16">
        <f t="shared" si="1"/>
        <v>1244.6617628291663</v>
      </c>
      <c r="D33" s="11">
        <f t="shared" si="2"/>
        <v>1043.5776540150205</v>
      </c>
      <c r="E33" s="16">
        <f t="shared" si="3"/>
        <v>1239.4176540150204</v>
      </c>
      <c r="F33" s="11">
        <f t="shared" si="4"/>
        <v>1038.3335452008748</v>
      </c>
      <c r="G33" s="16">
        <f t="shared" si="5"/>
        <v>1234.1735452008747</v>
      </c>
      <c r="I33" s="17">
        <v>0.075</v>
      </c>
      <c r="J33" s="11">
        <f t="shared" si="6"/>
        <v>1033.089436386729</v>
      </c>
      <c r="K33" s="16">
        <f t="shared" si="7"/>
        <v>1228.9294363867289</v>
      </c>
      <c r="L33" s="11">
        <f t="shared" si="8"/>
        <v>1027.845327572583</v>
      </c>
      <c r="M33" s="16">
        <f t="shared" si="9"/>
        <v>1223.685327572583</v>
      </c>
      <c r="N33" s="11">
        <f t="shared" si="10"/>
        <v>1022.6012187584372</v>
      </c>
      <c r="O33" s="16">
        <f t="shared" si="11"/>
        <v>1218.4412187584371</v>
      </c>
    </row>
    <row r="34" spans="1:15" ht="12.75">
      <c r="A34" s="17">
        <v>0.07625</v>
      </c>
      <c r="B34" s="11">
        <f t="shared" si="0"/>
        <v>1061.6906195319546</v>
      </c>
      <c r="C34" s="16">
        <f t="shared" si="1"/>
        <v>1257.5306195319545</v>
      </c>
      <c r="D34" s="11">
        <f t="shared" si="2"/>
        <v>1056.3821664342947</v>
      </c>
      <c r="E34" s="16">
        <f t="shared" si="3"/>
        <v>1252.2221664342946</v>
      </c>
      <c r="F34" s="11">
        <f t="shared" si="4"/>
        <v>1051.0737133366351</v>
      </c>
      <c r="G34" s="16">
        <f t="shared" si="5"/>
        <v>1246.913713336635</v>
      </c>
      <c r="I34" s="17">
        <v>0.07625</v>
      </c>
      <c r="J34" s="11">
        <f t="shared" si="6"/>
        <v>1045.7652602389753</v>
      </c>
      <c r="K34" s="16">
        <f t="shared" si="7"/>
        <v>1241.6052602389752</v>
      </c>
      <c r="L34" s="11">
        <f t="shared" si="8"/>
        <v>1040.4568071413155</v>
      </c>
      <c r="M34" s="16">
        <f t="shared" si="9"/>
        <v>1236.2968071413154</v>
      </c>
      <c r="N34" s="11">
        <f t="shared" si="10"/>
        <v>1035.1483540436557</v>
      </c>
      <c r="O34" s="16">
        <f t="shared" si="11"/>
        <v>1230.9883540436556</v>
      </c>
    </row>
    <row r="35" spans="1:15" ht="12.75">
      <c r="A35" s="17">
        <v>0.0775</v>
      </c>
      <c r="B35" s="11">
        <f t="shared" si="0"/>
        <v>1074.618368338567</v>
      </c>
      <c r="C35" s="16">
        <f t="shared" si="1"/>
        <v>1270.458368338567</v>
      </c>
      <c r="D35" s="11">
        <f t="shared" si="2"/>
        <v>1069.245276496874</v>
      </c>
      <c r="E35" s="16">
        <f t="shared" si="3"/>
        <v>1265.085276496874</v>
      </c>
      <c r="F35" s="11">
        <f t="shared" si="4"/>
        <v>1063.8721846551814</v>
      </c>
      <c r="G35" s="16">
        <f t="shared" si="5"/>
        <v>1259.7121846551813</v>
      </c>
      <c r="I35" s="17">
        <v>0.0775</v>
      </c>
      <c r="J35" s="11">
        <f t="shared" si="6"/>
        <v>1058.4990928134885</v>
      </c>
      <c r="K35" s="16">
        <f t="shared" si="7"/>
        <v>1254.3390928134884</v>
      </c>
      <c r="L35" s="11">
        <f t="shared" si="8"/>
        <v>1053.1260009717957</v>
      </c>
      <c r="M35" s="16">
        <f t="shared" si="9"/>
        <v>1248.9660009717957</v>
      </c>
      <c r="N35" s="11">
        <f t="shared" si="10"/>
        <v>1047.7529091301028</v>
      </c>
      <c r="O35" s="16">
        <f t="shared" si="11"/>
        <v>1243.5929091301027</v>
      </c>
    </row>
    <row r="36" spans="1:15" ht="12.75">
      <c r="A36" s="17">
        <v>0.07875</v>
      </c>
      <c r="B36" s="11">
        <f t="shared" si="0"/>
        <v>1087.6040882362684</v>
      </c>
      <c r="C36" s="16">
        <f t="shared" si="1"/>
        <v>1283.4440882362683</v>
      </c>
      <c r="D36" s="11">
        <f t="shared" si="2"/>
        <v>1082.166067795087</v>
      </c>
      <c r="E36" s="16">
        <f t="shared" si="3"/>
        <v>1278.006067795087</v>
      </c>
      <c r="F36" s="11">
        <f t="shared" si="4"/>
        <v>1076.7280473539056</v>
      </c>
      <c r="G36" s="16">
        <f t="shared" si="5"/>
        <v>1272.5680473539055</v>
      </c>
      <c r="I36" s="17">
        <v>0.07875</v>
      </c>
      <c r="J36" s="11">
        <f t="shared" si="6"/>
        <v>1071.2900269127244</v>
      </c>
      <c r="K36" s="16">
        <f t="shared" si="7"/>
        <v>1267.1300269127244</v>
      </c>
      <c r="L36" s="11">
        <f t="shared" si="8"/>
        <v>1065.852006471543</v>
      </c>
      <c r="M36" s="16">
        <f t="shared" si="9"/>
        <v>1261.692006471543</v>
      </c>
      <c r="N36" s="11">
        <f t="shared" si="10"/>
        <v>1060.4139860303617</v>
      </c>
      <c r="O36" s="16">
        <f t="shared" si="11"/>
        <v>1256.2539860303616</v>
      </c>
    </row>
    <row r="37" spans="1:15" ht="12.75">
      <c r="A37" s="18">
        <v>0.08</v>
      </c>
      <c r="B37" s="19">
        <f t="shared" si="0"/>
        <v>1100.6468608190664</v>
      </c>
      <c r="C37" s="20">
        <f t="shared" si="1"/>
        <v>1296.4868608190664</v>
      </c>
      <c r="D37" s="19">
        <f t="shared" si="2"/>
        <v>1095.143626514971</v>
      </c>
      <c r="E37" s="20">
        <f t="shared" si="3"/>
        <v>1290.9836265149709</v>
      </c>
      <c r="F37" s="19">
        <f t="shared" si="4"/>
        <v>1089.6403922108757</v>
      </c>
      <c r="G37" s="20">
        <f t="shared" si="5"/>
        <v>1285.4803922108756</v>
      </c>
      <c r="I37" s="18">
        <v>0.08</v>
      </c>
      <c r="J37" s="19">
        <f t="shared" si="6"/>
        <v>1084.1371579067804</v>
      </c>
      <c r="K37" s="20">
        <f t="shared" si="7"/>
        <v>1279.9771579067803</v>
      </c>
      <c r="L37" s="19">
        <f t="shared" si="8"/>
        <v>1078.6339236026852</v>
      </c>
      <c r="M37" s="20">
        <f t="shared" si="9"/>
        <v>1274.473923602685</v>
      </c>
      <c r="N37" s="19">
        <f t="shared" si="10"/>
        <v>1073.1306892985897</v>
      </c>
      <c r="O37" s="20">
        <f t="shared" si="11"/>
        <v>1268.9706892985896</v>
      </c>
    </row>
    <row r="38" ht="7.5" customHeight="1"/>
    <row r="39" spans="1:15" ht="12.75">
      <c r="A39" s="21" t="s">
        <v>12</v>
      </c>
      <c r="B39" s="79">
        <f>N13+0.005</f>
        <v>0.030000000000000002</v>
      </c>
      <c r="C39" s="80"/>
      <c r="D39" s="83">
        <f>B39+0.005</f>
        <v>0.035</v>
      </c>
      <c r="E39" s="84"/>
      <c r="F39" s="83">
        <f>D39+0.005</f>
        <v>0.04</v>
      </c>
      <c r="G39" s="84"/>
      <c r="I39" s="21" t="s">
        <v>12</v>
      </c>
      <c r="J39" s="79">
        <f>F39+0.005</f>
        <v>0.045</v>
      </c>
      <c r="K39" s="80"/>
      <c r="L39" s="83">
        <f>J39+0.005</f>
        <v>0.049999999999999996</v>
      </c>
      <c r="M39" s="84"/>
      <c r="N39" s="83">
        <f>L39+0.005</f>
        <v>0.05499999999999999</v>
      </c>
      <c r="O39" s="84"/>
    </row>
    <row r="40" spans="1:15" ht="13.5" thickBot="1">
      <c r="A40" s="30" t="s">
        <v>1</v>
      </c>
      <c r="B40" s="77">
        <f>ROUND(B39*$B$9,2)</f>
        <v>4500</v>
      </c>
      <c r="C40" s="81"/>
      <c r="D40" s="77">
        <f>ROUND(D39*$B$9,2)</f>
        <v>5250</v>
      </c>
      <c r="E40" s="78"/>
      <c r="F40" s="77">
        <f>ROUND(F39*$B$9,2)</f>
        <v>6000</v>
      </c>
      <c r="G40" s="78"/>
      <c r="I40" s="30" t="s">
        <v>1</v>
      </c>
      <c r="J40" s="77">
        <f>ROUND(J39*$B$9,2)</f>
        <v>6750</v>
      </c>
      <c r="K40" s="81"/>
      <c r="L40" s="77">
        <f>ROUND(L39*$B$9,2)</f>
        <v>7500</v>
      </c>
      <c r="M40" s="78"/>
      <c r="N40" s="77">
        <f>ROUND(N39*$B$9,2)</f>
        <v>8250</v>
      </c>
      <c r="O40" s="78"/>
    </row>
    <row r="41" spans="1:15" ht="14.25" thickBot="1" thickTop="1">
      <c r="A41" s="9" t="s">
        <v>2</v>
      </c>
      <c r="B41" s="82">
        <f>ROUND($B$9-B40,2)</f>
        <v>145500</v>
      </c>
      <c r="C41" s="55"/>
      <c r="D41" s="85">
        <f>ROUND($B$9-D40,2)</f>
        <v>144750</v>
      </c>
      <c r="E41" s="86"/>
      <c r="F41" s="85">
        <f>ROUND($B$9-F40,2)</f>
        <v>144000</v>
      </c>
      <c r="G41" s="86"/>
      <c r="I41" s="9" t="s">
        <v>2</v>
      </c>
      <c r="J41" s="82">
        <f>ROUND($B$9-J40,2)</f>
        <v>143250</v>
      </c>
      <c r="K41" s="55"/>
      <c r="L41" s="85">
        <f>ROUND($B$9-L40,2)</f>
        <v>142500</v>
      </c>
      <c r="M41" s="86"/>
      <c r="N41" s="85">
        <f>ROUND($B$9-N40,2)</f>
        <v>141750</v>
      </c>
      <c r="O41" s="86"/>
    </row>
    <row r="42" spans="1:15" ht="13.5" thickTop="1">
      <c r="A42" s="8" t="s">
        <v>17</v>
      </c>
      <c r="B42" s="10" t="s">
        <v>3</v>
      </c>
      <c r="C42" s="23" t="s">
        <v>4</v>
      </c>
      <c r="D42" s="22" t="s">
        <v>3</v>
      </c>
      <c r="E42" s="5" t="s">
        <v>4</v>
      </c>
      <c r="F42" s="10" t="s">
        <v>3</v>
      </c>
      <c r="G42" s="5" t="s">
        <v>4</v>
      </c>
      <c r="I42" s="8" t="s">
        <v>17</v>
      </c>
      <c r="J42" s="10" t="s">
        <v>3</v>
      </c>
      <c r="K42" s="23" t="s">
        <v>4</v>
      </c>
      <c r="L42" s="22" t="s">
        <v>3</v>
      </c>
      <c r="M42" s="5" t="s">
        <v>4</v>
      </c>
      <c r="N42" s="10" t="s">
        <v>3</v>
      </c>
      <c r="O42" s="5" t="s">
        <v>4</v>
      </c>
    </row>
    <row r="43" spans="1:15" ht="12.75">
      <c r="A43" s="12">
        <v>0.055</v>
      </c>
      <c r="B43" s="13">
        <f aca="true" t="shared" si="12" ref="B43:B63">-PMT($A43/12,$B$10*12,B$41)</f>
        <v>826.1329969598885</v>
      </c>
      <c r="C43" s="14">
        <f aca="true" t="shared" si="13" ref="C43:C63">B43+$F$11</f>
        <v>1021.9729969598884</v>
      </c>
      <c r="D43" s="13">
        <f aca="true" t="shared" si="14" ref="D43:D63">-PMT($A43/12,$B$10*12,D$41)</f>
        <v>821.874579449786</v>
      </c>
      <c r="E43" s="14">
        <f aca="true" t="shared" si="15" ref="E43:E63">D43+$F$11</f>
        <v>1017.714579449786</v>
      </c>
      <c r="F43" s="13">
        <f aca="true" t="shared" si="16" ref="F43:F63">-PMT($A43/12,$B$10*12,F$41)</f>
        <v>817.6161619396835</v>
      </c>
      <c r="G43" s="14">
        <f aca="true" t="shared" si="17" ref="G43:G63">F43+$F$11</f>
        <v>1013.4561619396834</v>
      </c>
      <c r="I43" s="12">
        <v>0.055</v>
      </c>
      <c r="J43" s="13">
        <f aca="true" t="shared" si="18" ref="J43:J63">-PMT($I43/12,$B$10*12,J$41)</f>
        <v>813.357744429581</v>
      </c>
      <c r="K43" s="14">
        <f aca="true" t="shared" si="19" ref="K43:K63">J43+$F$11</f>
        <v>1009.197744429581</v>
      </c>
      <c r="L43" s="13">
        <f aca="true" t="shared" si="20" ref="L43:L63">-PMT($I43/12,$B$10*12,L$41)</f>
        <v>809.0993269194785</v>
      </c>
      <c r="M43" s="14">
        <f aca="true" t="shared" si="21" ref="M43:M63">L43+$F$11</f>
        <v>1004.9393269194784</v>
      </c>
      <c r="N43" s="13">
        <f aca="true" t="shared" si="22" ref="N43:N63">-PMT($I43/12,$B$10*12,N$41)</f>
        <v>804.840909409376</v>
      </c>
      <c r="O43" s="14">
        <f aca="true" t="shared" si="23" ref="O43:O63">N43+$F$11</f>
        <v>1000.680909409376</v>
      </c>
    </row>
    <row r="44" spans="1:15" ht="12.75">
      <c r="A44" s="15">
        <v>0.05625</v>
      </c>
      <c r="B44" s="11">
        <f t="shared" si="12"/>
        <v>837.5800680066814</v>
      </c>
      <c r="C44" s="16">
        <f t="shared" si="13"/>
        <v>1033.4200680066813</v>
      </c>
      <c r="D44" s="11">
        <f t="shared" si="14"/>
        <v>833.262644975719</v>
      </c>
      <c r="E44" s="16">
        <f t="shared" si="15"/>
        <v>1029.102644975719</v>
      </c>
      <c r="F44" s="11">
        <f t="shared" si="16"/>
        <v>828.9452219447568</v>
      </c>
      <c r="G44" s="16">
        <f t="shared" si="17"/>
        <v>1024.7852219447568</v>
      </c>
      <c r="I44" s="15">
        <v>0.05625</v>
      </c>
      <c r="J44" s="11">
        <f t="shared" si="18"/>
        <v>824.6277989137944</v>
      </c>
      <c r="K44" s="16">
        <f t="shared" si="19"/>
        <v>1020.4677989137945</v>
      </c>
      <c r="L44" s="11">
        <f t="shared" si="20"/>
        <v>820.3103758828322</v>
      </c>
      <c r="M44" s="16">
        <f t="shared" si="21"/>
        <v>1016.1503758828321</v>
      </c>
      <c r="N44" s="11">
        <f t="shared" si="22"/>
        <v>815.9929528518699</v>
      </c>
      <c r="O44" s="16">
        <f t="shared" si="23"/>
        <v>1011.8329528518698</v>
      </c>
    </row>
    <row r="45" spans="1:15" ht="12.75">
      <c r="A45" s="15">
        <v>0.0575</v>
      </c>
      <c r="B45" s="11">
        <f t="shared" si="12"/>
        <v>849.098506125368</v>
      </c>
      <c r="C45" s="16">
        <f t="shared" si="13"/>
        <v>1044.938506125368</v>
      </c>
      <c r="D45" s="11">
        <f t="shared" si="14"/>
        <v>844.7217097020414</v>
      </c>
      <c r="E45" s="16">
        <f t="shared" si="15"/>
        <v>1040.5617097020413</v>
      </c>
      <c r="F45" s="11">
        <f t="shared" si="16"/>
        <v>840.3449132787147</v>
      </c>
      <c r="G45" s="16">
        <f t="shared" si="17"/>
        <v>1036.1849132787147</v>
      </c>
      <c r="I45" s="15">
        <v>0.0575</v>
      </c>
      <c r="J45" s="11">
        <f t="shared" si="18"/>
        <v>835.9681168553881</v>
      </c>
      <c r="K45" s="16">
        <f t="shared" si="19"/>
        <v>1031.808116855388</v>
      </c>
      <c r="L45" s="11">
        <f t="shared" si="20"/>
        <v>831.5913204320614</v>
      </c>
      <c r="M45" s="16">
        <f t="shared" si="21"/>
        <v>1027.4313204320613</v>
      </c>
      <c r="N45" s="11">
        <f t="shared" si="22"/>
        <v>827.2145240087348</v>
      </c>
      <c r="O45" s="16">
        <f t="shared" si="23"/>
        <v>1023.0545240087347</v>
      </c>
    </row>
    <row r="46" spans="1:15" ht="12.75">
      <c r="A46" s="15">
        <v>0.05875</v>
      </c>
      <c r="B46" s="11">
        <f t="shared" si="12"/>
        <v>860.6874454173575</v>
      </c>
      <c r="C46" s="16">
        <f t="shared" si="13"/>
        <v>1056.5274454173575</v>
      </c>
      <c r="D46" s="11">
        <f t="shared" si="14"/>
        <v>856.2509121935567</v>
      </c>
      <c r="E46" s="16">
        <f t="shared" si="15"/>
        <v>1052.0909121935567</v>
      </c>
      <c r="F46" s="11">
        <f t="shared" si="16"/>
        <v>851.8143789697558</v>
      </c>
      <c r="G46" s="16">
        <f t="shared" si="17"/>
        <v>1047.6543789697557</v>
      </c>
      <c r="I46" s="15">
        <v>0.05875</v>
      </c>
      <c r="J46" s="11">
        <f t="shared" si="18"/>
        <v>847.377845745955</v>
      </c>
      <c r="K46" s="16">
        <f t="shared" si="19"/>
        <v>1043.217845745955</v>
      </c>
      <c r="L46" s="11">
        <f t="shared" si="20"/>
        <v>842.9413125221542</v>
      </c>
      <c r="M46" s="16">
        <f t="shared" si="21"/>
        <v>1038.7813125221542</v>
      </c>
      <c r="N46" s="11">
        <f t="shared" si="22"/>
        <v>838.5047792983535</v>
      </c>
      <c r="O46" s="16">
        <f t="shared" si="23"/>
        <v>1034.3447792983534</v>
      </c>
    </row>
    <row r="47" spans="1:15" ht="12.75">
      <c r="A47" s="17">
        <v>0.06</v>
      </c>
      <c r="B47" s="11">
        <f t="shared" si="12"/>
        <v>872.3460140972642</v>
      </c>
      <c r="C47" s="16">
        <f t="shared" si="13"/>
        <v>1068.1860140972642</v>
      </c>
      <c r="D47" s="11">
        <f t="shared" si="14"/>
        <v>867.8493851586186</v>
      </c>
      <c r="E47" s="16">
        <f t="shared" si="15"/>
        <v>1063.6893851586185</v>
      </c>
      <c r="F47" s="11">
        <f t="shared" si="16"/>
        <v>863.3527562199729</v>
      </c>
      <c r="G47" s="16">
        <f t="shared" si="17"/>
        <v>1059.1927562199728</v>
      </c>
      <c r="I47" s="17">
        <v>0.06</v>
      </c>
      <c r="J47" s="11">
        <f t="shared" si="18"/>
        <v>858.8561272813272</v>
      </c>
      <c r="K47" s="16">
        <f t="shared" si="19"/>
        <v>1054.696127281327</v>
      </c>
      <c r="L47" s="11">
        <f t="shared" si="20"/>
        <v>854.3594983426815</v>
      </c>
      <c r="M47" s="16">
        <f t="shared" si="21"/>
        <v>1050.1994983426814</v>
      </c>
      <c r="N47" s="11">
        <f t="shared" si="22"/>
        <v>849.8628694040358</v>
      </c>
      <c r="O47" s="16">
        <f t="shared" si="23"/>
        <v>1045.7028694040357</v>
      </c>
    </row>
    <row r="48" spans="1:15" ht="12.75">
      <c r="A48" s="17">
        <v>0.06125</v>
      </c>
      <c r="B48" s="11">
        <f t="shared" si="12"/>
        <v>884.0733350899034</v>
      </c>
      <c r="C48" s="16">
        <f t="shared" si="13"/>
        <v>1079.9133350899033</v>
      </c>
      <c r="D48" s="11">
        <f t="shared" si="14"/>
        <v>879.5162560430482</v>
      </c>
      <c r="E48" s="16">
        <f t="shared" si="15"/>
        <v>1075.3562560430482</v>
      </c>
      <c r="F48" s="11">
        <f t="shared" si="16"/>
        <v>874.9591769961932</v>
      </c>
      <c r="G48" s="16">
        <f t="shared" si="17"/>
        <v>1070.7991769961932</v>
      </c>
      <c r="I48" s="17">
        <v>0.06125</v>
      </c>
      <c r="J48" s="11">
        <f t="shared" si="18"/>
        <v>870.4020979493379</v>
      </c>
      <c r="K48" s="16">
        <f t="shared" si="19"/>
        <v>1066.242097949338</v>
      </c>
      <c r="L48" s="11">
        <f t="shared" si="20"/>
        <v>865.8450189024827</v>
      </c>
      <c r="M48" s="16">
        <f t="shared" si="21"/>
        <v>1061.6850189024826</v>
      </c>
      <c r="N48" s="11">
        <f t="shared" si="22"/>
        <v>861.2879398556275</v>
      </c>
      <c r="O48" s="16">
        <f t="shared" si="23"/>
        <v>1057.1279398556276</v>
      </c>
    </row>
    <row r="49" spans="1:15" ht="12.75">
      <c r="A49" s="17">
        <v>0.0625</v>
      </c>
      <c r="B49" s="11">
        <f t="shared" si="12"/>
        <v>895.8685266204026</v>
      </c>
      <c r="C49" s="16">
        <f t="shared" si="13"/>
        <v>1091.7085266204026</v>
      </c>
      <c r="D49" s="11">
        <f t="shared" si="14"/>
        <v>891.2506476172047</v>
      </c>
      <c r="E49" s="16">
        <f t="shared" si="15"/>
        <v>1087.0906476172047</v>
      </c>
      <c r="F49" s="11">
        <f t="shared" si="16"/>
        <v>886.6327686140066</v>
      </c>
      <c r="G49" s="16">
        <f t="shared" si="17"/>
        <v>1082.4727686140066</v>
      </c>
      <c r="I49" s="17">
        <v>0.0625</v>
      </c>
      <c r="J49" s="11">
        <f t="shared" si="18"/>
        <v>882.0148896108087</v>
      </c>
      <c r="K49" s="16">
        <f t="shared" si="19"/>
        <v>1077.8548896108086</v>
      </c>
      <c r="L49" s="11">
        <f t="shared" si="20"/>
        <v>877.3970106076108</v>
      </c>
      <c r="M49" s="16">
        <f t="shared" si="21"/>
        <v>1073.2370106076107</v>
      </c>
      <c r="N49" s="11">
        <f t="shared" si="22"/>
        <v>872.7791316044128</v>
      </c>
      <c r="O49" s="16">
        <f t="shared" si="23"/>
        <v>1068.6191316044128</v>
      </c>
    </row>
    <row r="50" spans="1:15" ht="12.75">
      <c r="A50" s="17">
        <v>0.06375</v>
      </c>
      <c r="B50" s="11">
        <f t="shared" si="12"/>
        <v>907.7307027963984</v>
      </c>
      <c r="C50" s="16">
        <f t="shared" si="13"/>
        <v>1103.5707027963983</v>
      </c>
      <c r="D50" s="11">
        <f t="shared" si="14"/>
        <v>903.0516785551798</v>
      </c>
      <c r="E50" s="16">
        <f t="shared" si="15"/>
        <v>1098.8916785551799</v>
      </c>
      <c r="F50" s="11">
        <f t="shared" si="16"/>
        <v>898.3726543139613</v>
      </c>
      <c r="G50" s="16">
        <f t="shared" si="17"/>
        <v>1094.2126543139614</v>
      </c>
      <c r="I50" s="17">
        <v>0.06375</v>
      </c>
      <c r="J50" s="11">
        <f t="shared" si="18"/>
        <v>893.6936300727426</v>
      </c>
      <c r="K50" s="16">
        <f t="shared" si="19"/>
        <v>1089.5336300727427</v>
      </c>
      <c r="L50" s="11">
        <f t="shared" si="20"/>
        <v>889.0146058315241</v>
      </c>
      <c r="M50" s="16">
        <f t="shared" si="21"/>
        <v>1084.8546058315242</v>
      </c>
      <c r="N50" s="11">
        <f t="shared" si="22"/>
        <v>884.3355815903057</v>
      </c>
      <c r="O50" s="16">
        <f t="shared" si="23"/>
        <v>1080.1755815903057</v>
      </c>
    </row>
    <row r="51" spans="1:15" ht="12.75">
      <c r="A51" s="17">
        <v>0.065</v>
      </c>
      <c r="B51" s="11">
        <f t="shared" si="12"/>
        <v>919.6589741822656</v>
      </c>
      <c r="C51" s="16">
        <f t="shared" si="13"/>
        <v>1115.4989741822656</v>
      </c>
      <c r="D51" s="11">
        <f t="shared" si="14"/>
        <v>914.9184640060683</v>
      </c>
      <c r="E51" s="16">
        <f t="shared" si="15"/>
        <v>1110.7584640060684</v>
      </c>
      <c r="F51" s="11">
        <f t="shared" si="16"/>
        <v>910.1779538298712</v>
      </c>
      <c r="G51" s="16">
        <f t="shared" si="17"/>
        <v>1106.0179538298712</v>
      </c>
      <c r="I51" s="17">
        <v>0.065</v>
      </c>
      <c r="J51" s="11">
        <f t="shared" si="18"/>
        <v>905.4374436536739</v>
      </c>
      <c r="K51" s="16">
        <f t="shared" si="19"/>
        <v>1101.2774436536738</v>
      </c>
      <c r="L51" s="11">
        <f t="shared" si="20"/>
        <v>900.6969334774767</v>
      </c>
      <c r="M51" s="16">
        <f t="shared" si="21"/>
        <v>1096.5369334774766</v>
      </c>
      <c r="N51" s="11">
        <f t="shared" si="22"/>
        <v>895.9564233012793</v>
      </c>
      <c r="O51" s="16">
        <f t="shared" si="23"/>
        <v>1091.7964233012792</v>
      </c>
    </row>
    <row r="52" spans="1:15" ht="12.75">
      <c r="A52" s="17">
        <v>0.06625</v>
      </c>
      <c r="B52" s="11">
        <f t="shared" si="12"/>
        <v>931.6524483642961</v>
      </c>
      <c r="C52" s="16">
        <f t="shared" si="13"/>
        <v>1127.492448364296</v>
      </c>
      <c r="D52" s="11">
        <f t="shared" si="14"/>
        <v>926.8501161562326</v>
      </c>
      <c r="E52" s="16">
        <f t="shared" si="15"/>
        <v>1122.6901161562325</v>
      </c>
      <c r="F52" s="11">
        <f t="shared" si="16"/>
        <v>922.0477839481694</v>
      </c>
      <c r="G52" s="16">
        <f t="shared" si="17"/>
        <v>1117.8877839481693</v>
      </c>
      <c r="I52" s="17">
        <v>0.06625</v>
      </c>
      <c r="J52" s="11">
        <f t="shared" si="18"/>
        <v>917.245451740106</v>
      </c>
      <c r="K52" s="16">
        <f t="shared" si="19"/>
        <v>1113.085451740106</v>
      </c>
      <c r="L52" s="11">
        <f t="shared" si="20"/>
        <v>912.4431195320426</v>
      </c>
      <c r="M52" s="16">
        <f t="shared" si="21"/>
        <v>1108.2831195320425</v>
      </c>
      <c r="N52" s="11">
        <f t="shared" si="22"/>
        <v>907.6407873239791</v>
      </c>
      <c r="O52" s="16">
        <f t="shared" si="23"/>
        <v>1103.480787323979</v>
      </c>
    </row>
    <row r="53" spans="1:15" ht="12.75">
      <c r="A53" s="17">
        <v>0.0675</v>
      </c>
      <c r="B53" s="11">
        <f t="shared" si="12"/>
        <v>943.7102305067513</v>
      </c>
      <c r="C53" s="16">
        <f t="shared" si="13"/>
        <v>1139.5502305067512</v>
      </c>
      <c r="D53" s="11">
        <f t="shared" si="14"/>
        <v>938.8457447824895</v>
      </c>
      <c r="E53" s="16">
        <f t="shared" si="15"/>
        <v>1134.6857447824896</v>
      </c>
      <c r="F53" s="11">
        <f t="shared" si="16"/>
        <v>933.981259058228</v>
      </c>
      <c r="G53" s="16">
        <f t="shared" si="17"/>
        <v>1129.821259058228</v>
      </c>
      <c r="I53" s="17">
        <v>0.0675</v>
      </c>
      <c r="J53" s="11">
        <f t="shared" si="18"/>
        <v>929.1167733339665</v>
      </c>
      <c r="K53" s="16">
        <f t="shared" si="19"/>
        <v>1124.9567733339666</v>
      </c>
      <c r="L53" s="11">
        <f t="shared" si="20"/>
        <v>924.2522876097048</v>
      </c>
      <c r="M53" s="16">
        <f t="shared" si="21"/>
        <v>1120.0922876097047</v>
      </c>
      <c r="N53" s="11">
        <f t="shared" si="22"/>
        <v>919.3878018854433</v>
      </c>
      <c r="O53" s="16">
        <f t="shared" si="23"/>
        <v>1115.2278018854433</v>
      </c>
    </row>
    <row r="54" spans="1:15" ht="12.75">
      <c r="A54" s="17">
        <v>0.06875</v>
      </c>
      <c r="B54" s="11">
        <f t="shared" si="12"/>
        <v>955.8314238978763</v>
      </c>
      <c r="C54" s="16">
        <f t="shared" si="13"/>
        <v>1151.6714238978764</v>
      </c>
      <c r="D54" s="11">
        <f t="shared" si="14"/>
        <v>950.9044577953099</v>
      </c>
      <c r="E54" s="16">
        <f t="shared" si="15"/>
        <v>1146.74445779531</v>
      </c>
      <c r="F54" s="11">
        <f t="shared" si="16"/>
        <v>945.9774916927437</v>
      </c>
      <c r="G54" s="16">
        <f t="shared" si="17"/>
        <v>1141.8174916927437</v>
      </c>
      <c r="I54" s="17">
        <v>0.06875</v>
      </c>
      <c r="J54" s="11">
        <f t="shared" si="18"/>
        <v>941.0505255901774</v>
      </c>
      <c r="K54" s="16">
        <f t="shared" si="19"/>
        <v>1136.8905255901773</v>
      </c>
      <c r="L54" s="11">
        <f t="shared" si="20"/>
        <v>936.1235594876109</v>
      </c>
      <c r="M54" s="16">
        <f t="shared" si="21"/>
        <v>1131.9635594876108</v>
      </c>
      <c r="N54" s="11">
        <f t="shared" si="22"/>
        <v>931.1965933850445</v>
      </c>
      <c r="O54" s="16">
        <f t="shared" si="23"/>
        <v>1127.0365933850444</v>
      </c>
    </row>
    <row r="55" spans="1:15" ht="12.75">
      <c r="A55" s="17">
        <v>0.07</v>
      </c>
      <c r="B55" s="11">
        <f t="shared" si="12"/>
        <v>968.0151304857108</v>
      </c>
      <c r="C55" s="16">
        <f t="shared" si="13"/>
        <v>1163.8551304857108</v>
      </c>
      <c r="D55" s="11">
        <f t="shared" si="14"/>
        <v>963.0253617718668</v>
      </c>
      <c r="E55" s="16">
        <f t="shared" si="15"/>
        <v>1158.8653617718667</v>
      </c>
      <c r="F55" s="11">
        <f t="shared" si="16"/>
        <v>958.0355930580229</v>
      </c>
      <c r="G55" s="16">
        <f t="shared" si="17"/>
        <v>1153.8755930580228</v>
      </c>
      <c r="I55" s="17">
        <v>0.07</v>
      </c>
      <c r="J55" s="11">
        <f t="shared" si="18"/>
        <v>953.0458243441791</v>
      </c>
      <c r="K55" s="16">
        <f t="shared" si="19"/>
        <v>1148.8858243441791</v>
      </c>
      <c r="L55" s="11">
        <f t="shared" si="20"/>
        <v>948.0560556303353</v>
      </c>
      <c r="M55" s="16">
        <f t="shared" si="21"/>
        <v>1143.8960556303352</v>
      </c>
      <c r="N55" s="11">
        <f t="shared" si="22"/>
        <v>943.0662869164912</v>
      </c>
      <c r="O55" s="16">
        <f t="shared" si="23"/>
        <v>1138.9062869164911</v>
      </c>
    </row>
    <row r="56" spans="1:15" ht="12.75">
      <c r="A56" s="17">
        <v>0.07125</v>
      </c>
      <c r="B56" s="11">
        <f t="shared" si="12"/>
        <v>980.2604514031523</v>
      </c>
      <c r="C56" s="16">
        <f t="shared" si="13"/>
        <v>1176.1004514031522</v>
      </c>
      <c r="D56" s="11">
        <f t="shared" si="14"/>
        <v>975.2075624783938</v>
      </c>
      <c r="E56" s="16">
        <f t="shared" si="15"/>
        <v>1171.0475624783937</v>
      </c>
      <c r="F56" s="11">
        <f t="shared" si="16"/>
        <v>970.1546735536351</v>
      </c>
      <c r="G56" s="16">
        <f t="shared" si="17"/>
        <v>1165.994673553635</v>
      </c>
      <c r="I56" s="17">
        <v>0.07125</v>
      </c>
      <c r="J56" s="11">
        <f t="shared" si="18"/>
        <v>965.1017846288768</v>
      </c>
      <c r="K56" s="16">
        <f t="shared" si="19"/>
        <v>1160.9417846288768</v>
      </c>
      <c r="L56" s="11">
        <f t="shared" si="20"/>
        <v>960.0488957041183</v>
      </c>
      <c r="M56" s="16">
        <f t="shared" si="21"/>
        <v>1155.8888957041183</v>
      </c>
      <c r="N56" s="11">
        <f t="shared" si="22"/>
        <v>954.9960067793596</v>
      </c>
      <c r="O56" s="16">
        <f t="shared" si="23"/>
        <v>1150.8360067793596</v>
      </c>
    </row>
    <row r="57" spans="1:15" ht="12.75">
      <c r="A57" s="17">
        <v>0.0725</v>
      </c>
      <c r="B57" s="11">
        <f t="shared" si="12"/>
        <v>992.5664874817588</v>
      </c>
      <c r="C57" s="16">
        <f t="shared" si="13"/>
        <v>1188.4064874817589</v>
      </c>
      <c r="D57" s="11">
        <f t="shared" si="14"/>
        <v>987.4501653813375</v>
      </c>
      <c r="E57" s="16">
        <f t="shared" si="15"/>
        <v>1183.2901653813374</v>
      </c>
      <c r="F57" s="11">
        <f t="shared" si="16"/>
        <v>982.333843280916</v>
      </c>
      <c r="G57" s="16">
        <f t="shared" si="17"/>
        <v>1178.173843280916</v>
      </c>
      <c r="I57" s="17">
        <v>0.0725</v>
      </c>
      <c r="J57" s="11">
        <f t="shared" si="18"/>
        <v>977.2175211804946</v>
      </c>
      <c r="K57" s="16">
        <f t="shared" si="19"/>
        <v>1173.0575211804946</v>
      </c>
      <c r="L57" s="11">
        <f t="shared" si="20"/>
        <v>972.1011990800731</v>
      </c>
      <c r="M57" s="16">
        <f t="shared" si="21"/>
        <v>1167.9411990800731</v>
      </c>
      <c r="N57" s="11">
        <f t="shared" si="22"/>
        <v>966.9848769796517</v>
      </c>
      <c r="O57" s="16">
        <f t="shared" si="23"/>
        <v>1162.8248769796517</v>
      </c>
    </row>
    <row r="58" spans="1:15" ht="12.75">
      <c r="A58" s="17">
        <v>0.07375</v>
      </c>
      <c r="B58" s="11">
        <f t="shared" si="12"/>
        <v>1004.9323397541266</v>
      </c>
      <c r="C58" s="16">
        <f t="shared" si="13"/>
        <v>1200.7723397541265</v>
      </c>
      <c r="D58" s="11">
        <f t="shared" si="14"/>
        <v>999.7522761471464</v>
      </c>
      <c r="E58" s="16">
        <f t="shared" si="15"/>
        <v>1195.5922761471463</v>
      </c>
      <c r="F58" s="11">
        <f t="shared" si="16"/>
        <v>994.5722125401664</v>
      </c>
      <c r="G58" s="16">
        <f t="shared" si="17"/>
        <v>1190.4122125401664</v>
      </c>
      <c r="I58" s="17">
        <v>0.07375</v>
      </c>
      <c r="J58" s="11">
        <f t="shared" si="18"/>
        <v>989.3921489331863</v>
      </c>
      <c r="K58" s="16">
        <f t="shared" si="19"/>
        <v>1185.2321489331862</v>
      </c>
      <c r="L58" s="11">
        <f t="shared" si="20"/>
        <v>984.2120853262063</v>
      </c>
      <c r="M58" s="16">
        <f t="shared" si="21"/>
        <v>1180.0520853262062</v>
      </c>
      <c r="N58" s="11">
        <f t="shared" si="22"/>
        <v>979.0320217192263</v>
      </c>
      <c r="O58" s="16">
        <f t="shared" si="23"/>
        <v>1174.8720217192263</v>
      </c>
    </row>
    <row r="59" spans="1:15" ht="12.75">
      <c r="A59" s="17">
        <v>0.075</v>
      </c>
      <c r="B59" s="11">
        <f t="shared" si="12"/>
        <v>1017.3571099442913</v>
      </c>
      <c r="C59" s="16">
        <f t="shared" si="13"/>
        <v>1213.1971099442912</v>
      </c>
      <c r="D59" s="11">
        <f t="shared" si="14"/>
        <v>1012.1130011301456</v>
      </c>
      <c r="E59" s="16">
        <f t="shared" si="15"/>
        <v>1207.9530011301456</v>
      </c>
      <c r="F59" s="11">
        <f t="shared" si="16"/>
        <v>1006.8688923159997</v>
      </c>
      <c r="G59" s="16">
        <f t="shared" si="17"/>
        <v>1202.7088923159997</v>
      </c>
      <c r="I59" s="17">
        <v>0.075</v>
      </c>
      <c r="J59" s="11">
        <f t="shared" si="18"/>
        <v>1001.6247835018538</v>
      </c>
      <c r="K59" s="16">
        <f t="shared" si="19"/>
        <v>1197.4647835018538</v>
      </c>
      <c r="L59" s="11">
        <f t="shared" si="20"/>
        <v>996.380674687708</v>
      </c>
      <c r="M59" s="16">
        <f t="shared" si="21"/>
        <v>1192.220674687708</v>
      </c>
      <c r="N59" s="11">
        <f t="shared" si="22"/>
        <v>991.1365658735622</v>
      </c>
      <c r="O59" s="16">
        <f t="shared" si="23"/>
        <v>1186.976565873562</v>
      </c>
    </row>
    <row r="60" spans="1:15" ht="12.75">
      <c r="A60" s="17">
        <v>0.07625</v>
      </c>
      <c r="B60" s="11">
        <f t="shared" si="12"/>
        <v>1029.8399009459959</v>
      </c>
      <c r="C60" s="16">
        <f t="shared" si="13"/>
        <v>1225.6799009459958</v>
      </c>
      <c r="D60" s="11">
        <f t="shared" si="14"/>
        <v>1024.5314478483363</v>
      </c>
      <c r="E60" s="16">
        <f t="shared" si="15"/>
        <v>1220.3714478483362</v>
      </c>
      <c r="F60" s="11">
        <f t="shared" si="16"/>
        <v>1019.2229947506764</v>
      </c>
      <c r="G60" s="16">
        <f t="shared" si="17"/>
        <v>1215.0629947506764</v>
      </c>
      <c r="I60" s="17">
        <v>0.07625</v>
      </c>
      <c r="J60" s="11">
        <f t="shared" si="18"/>
        <v>1013.9145416530167</v>
      </c>
      <c r="K60" s="16">
        <f t="shared" si="19"/>
        <v>1209.7545416530168</v>
      </c>
      <c r="L60" s="11">
        <f t="shared" si="20"/>
        <v>1008.6060885553569</v>
      </c>
      <c r="M60" s="16">
        <f t="shared" si="21"/>
        <v>1204.446088555357</v>
      </c>
      <c r="N60" s="11">
        <f t="shared" si="22"/>
        <v>1003.2976354576972</v>
      </c>
      <c r="O60" s="16">
        <f t="shared" si="23"/>
        <v>1199.1376354576971</v>
      </c>
    </row>
    <row r="61" spans="1:15" ht="12.75">
      <c r="A61" s="17">
        <v>0.0775</v>
      </c>
      <c r="B61" s="11">
        <f t="shared" si="12"/>
        <v>1042.3798172884099</v>
      </c>
      <c r="C61" s="16">
        <f t="shared" si="13"/>
        <v>1238.2198172884098</v>
      </c>
      <c r="D61" s="11">
        <f t="shared" si="14"/>
        <v>1037.0067254467172</v>
      </c>
      <c r="E61" s="16">
        <f t="shared" si="15"/>
        <v>1232.846725446717</v>
      </c>
      <c r="F61" s="11">
        <f t="shared" si="16"/>
        <v>1031.6336336050242</v>
      </c>
      <c r="G61" s="16">
        <f t="shared" si="17"/>
        <v>1227.4736336050241</v>
      </c>
      <c r="I61" s="17">
        <v>0.0775</v>
      </c>
      <c r="J61" s="11">
        <f t="shared" si="18"/>
        <v>1026.2605417633315</v>
      </c>
      <c r="K61" s="16">
        <f t="shared" si="19"/>
        <v>1222.1005417633314</v>
      </c>
      <c r="L61" s="11">
        <f t="shared" si="20"/>
        <v>1020.8874499216387</v>
      </c>
      <c r="M61" s="16">
        <f t="shared" si="21"/>
        <v>1216.7274499216387</v>
      </c>
      <c r="N61" s="11">
        <f t="shared" si="22"/>
        <v>1015.5143580799459</v>
      </c>
      <c r="O61" s="16">
        <f t="shared" si="23"/>
        <v>1211.3543580799458</v>
      </c>
    </row>
    <row r="62" spans="1:15" ht="12.75">
      <c r="A62" s="17">
        <v>0.07875</v>
      </c>
      <c r="B62" s="11">
        <f t="shared" si="12"/>
        <v>1054.9759655891803</v>
      </c>
      <c r="C62" s="16">
        <f t="shared" si="13"/>
        <v>1250.8159655891802</v>
      </c>
      <c r="D62" s="11">
        <f t="shared" si="14"/>
        <v>1049.537945147999</v>
      </c>
      <c r="E62" s="16">
        <f t="shared" si="15"/>
        <v>1245.3779451479988</v>
      </c>
      <c r="F62" s="11">
        <f t="shared" si="16"/>
        <v>1044.0999247068175</v>
      </c>
      <c r="G62" s="16">
        <f t="shared" si="17"/>
        <v>1239.9399247068175</v>
      </c>
      <c r="I62" s="17">
        <v>0.07875</v>
      </c>
      <c r="J62" s="11">
        <f t="shared" si="18"/>
        <v>1038.6619042656362</v>
      </c>
      <c r="K62" s="16">
        <f t="shared" si="19"/>
        <v>1234.501904265636</v>
      </c>
      <c r="L62" s="11">
        <f t="shared" si="20"/>
        <v>1033.223883824455</v>
      </c>
      <c r="M62" s="16">
        <f t="shared" si="21"/>
        <v>1229.063883824455</v>
      </c>
      <c r="N62" s="11">
        <f t="shared" si="22"/>
        <v>1027.7858633832736</v>
      </c>
      <c r="O62" s="16">
        <f t="shared" si="23"/>
        <v>1223.6258633832736</v>
      </c>
    </row>
    <row r="63" spans="1:15" ht="12.75">
      <c r="A63" s="18">
        <v>0.08</v>
      </c>
      <c r="B63" s="19">
        <f t="shared" si="12"/>
        <v>1067.6274549944944</v>
      </c>
      <c r="C63" s="20">
        <f t="shared" si="13"/>
        <v>1263.4674549944943</v>
      </c>
      <c r="D63" s="19">
        <f t="shared" si="14"/>
        <v>1062.1242206903992</v>
      </c>
      <c r="E63" s="20">
        <f t="shared" si="15"/>
        <v>1257.964220690399</v>
      </c>
      <c r="F63" s="19">
        <f t="shared" si="16"/>
        <v>1056.620986386304</v>
      </c>
      <c r="G63" s="20">
        <f t="shared" si="17"/>
        <v>1252.4609863863038</v>
      </c>
      <c r="I63" s="18">
        <v>0.08</v>
      </c>
      <c r="J63" s="19">
        <f t="shared" si="18"/>
        <v>1051.1177520822084</v>
      </c>
      <c r="K63" s="20">
        <f t="shared" si="19"/>
        <v>1246.9577520822083</v>
      </c>
      <c r="L63" s="19">
        <f t="shared" si="20"/>
        <v>1045.6145177781132</v>
      </c>
      <c r="M63" s="20">
        <f t="shared" si="21"/>
        <v>1241.454517778113</v>
      </c>
      <c r="N63" s="19">
        <f t="shared" si="22"/>
        <v>1040.1112834740177</v>
      </c>
      <c r="O63" s="20">
        <f t="shared" si="23"/>
        <v>1235.9512834740176</v>
      </c>
    </row>
    <row r="64" ht="7.5" customHeight="1"/>
    <row r="65" spans="1:15" ht="12.75">
      <c r="A65" s="21" t="s">
        <v>12</v>
      </c>
      <c r="B65" s="79">
        <f>N39+0.005</f>
        <v>0.05999999999999999</v>
      </c>
      <c r="C65" s="80"/>
      <c r="D65" s="83">
        <f>B65+0.005</f>
        <v>0.06499999999999999</v>
      </c>
      <c r="E65" s="84"/>
      <c r="F65" s="83">
        <f>D65+0.005</f>
        <v>0.06999999999999999</v>
      </c>
      <c r="G65" s="84"/>
      <c r="I65" s="21" t="s">
        <v>12</v>
      </c>
      <c r="J65" s="79">
        <f>F65+0.005</f>
        <v>0.075</v>
      </c>
      <c r="K65" s="80"/>
      <c r="L65" s="83">
        <f>J65+0.005</f>
        <v>0.08</v>
      </c>
      <c r="M65" s="84"/>
      <c r="N65" s="83">
        <f>L65+0.005</f>
        <v>0.085</v>
      </c>
      <c r="O65" s="84"/>
    </row>
    <row r="66" spans="1:15" ht="13.5" thickBot="1">
      <c r="A66" s="30" t="s">
        <v>1</v>
      </c>
      <c r="B66" s="77">
        <f>ROUND(B65*$B$9,2)</f>
        <v>9000</v>
      </c>
      <c r="C66" s="81"/>
      <c r="D66" s="77">
        <f>ROUND(D65*$B$9,2)</f>
        <v>9750</v>
      </c>
      <c r="E66" s="78"/>
      <c r="F66" s="77">
        <f>ROUND(F65*$B$9,2)</f>
        <v>10500</v>
      </c>
      <c r="G66" s="78"/>
      <c r="I66" s="30" t="s">
        <v>1</v>
      </c>
      <c r="J66" s="77">
        <f>ROUND(J65*$B$9,2)</f>
        <v>11250</v>
      </c>
      <c r="K66" s="81"/>
      <c r="L66" s="77">
        <f>ROUND(L65*$B$9,2)</f>
        <v>12000</v>
      </c>
      <c r="M66" s="78"/>
      <c r="N66" s="77">
        <f>ROUND(N65*$B$9,2)</f>
        <v>12750</v>
      </c>
      <c r="O66" s="78"/>
    </row>
    <row r="67" spans="1:15" ht="14.25" thickBot="1" thickTop="1">
      <c r="A67" s="9" t="s">
        <v>2</v>
      </c>
      <c r="B67" s="82">
        <f>ROUND($B$9-B66,2)</f>
        <v>141000</v>
      </c>
      <c r="C67" s="55"/>
      <c r="D67" s="85">
        <f>ROUND($B$9-D66,2)</f>
        <v>140250</v>
      </c>
      <c r="E67" s="86"/>
      <c r="F67" s="85">
        <f>ROUND($B$9-F66,2)</f>
        <v>139500</v>
      </c>
      <c r="G67" s="86"/>
      <c r="I67" s="9" t="s">
        <v>2</v>
      </c>
      <c r="J67" s="82">
        <f>ROUND($B$9-J66,2)</f>
        <v>138750</v>
      </c>
      <c r="K67" s="55"/>
      <c r="L67" s="85">
        <f>ROUND($B$9-L66,2)</f>
        <v>138000</v>
      </c>
      <c r="M67" s="86"/>
      <c r="N67" s="85">
        <f>ROUND($B$9-N66,2)</f>
        <v>137250</v>
      </c>
      <c r="O67" s="86"/>
    </row>
    <row r="68" spans="1:15" ht="13.5" thickTop="1">
      <c r="A68" s="8" t="s">
        <v>17</v>
      </c>
      <c r="B68" s="10" t="s">
        <v>3</v>
      </c>
      <c r="C68" s="23" t="s">
        <v>4</v>
      </c>
      <c r="D68" s="22" t="s">
        <v>3</v>
      </c>
      <c r="E68" s="5" t="s">
        <v>4</v>
      </c>
      <c r="F68" s="10" t="s">
        <v>3</v>
      </c>
      <c r="G68" s="5" t="s">
        <v>4</v>
      </c>
      <c r="I68" s="8" t="s">
        <v>17</v>
      </c>
      <c r="J68" s="10" t="s">
        <v>3</v>
      </c>
      <c r="K68" s="23" t="s">
        <v>4</v>
      </c>
      <c r="L68" s="22" t="s">
        <v>3</v>
      </c>
      <c r="M68" s="5" t="s">
        <v>4</v>
      </c>
      <c r="N68" s="10" t="s">
        <v>3</v>
      </c>
      <c r="O68" s="5" t="s">
        <v>4</v>
      </c>
    </row>
    <row r="69" spans="1:15" ht="12.75">
      <c r="A69" s="12">
        <v>0.055</v>
      </c>
      <c r="B69" s="13">
        <f aca="true" t="shared" si="24" ref="B69:B89">-PMT($A69/12,$B$10*12,B$67)</f>
        <v>800.5824918992735</v>
      </c>
      <c r="C69" s="14">
        <f aca="true" t="shared" si="25" ref="C69:C89">B69+$F$11</f>
        <v>996.4224918992734</v>
      </c>
      <c r="D69" s="13">
        <f aca="true" t="shared" si="26" ref="D69:D89">-PMT($A69/12,$B$10*12,D$67)</f>
        <v>796.324074389171</v>
      </c>
      <c r="E69" s="14">
        <f aca="true" t="shared" si="27" ref="E69:E89">D69+$F$11</f>
        <v>992.164074389171</v>
      </c>
      <c r="F69" s="13">
        <f aca="true" t="shared" si="28" ref="F69:F89">-PMT($A69/12,$B$10*12,F$67)</f>
        <v>792.0656568790683</v>
      </c>
      <c r="G69" s="14">
        <f aca="true" t="shared" si="29" ref="G69:G89">F69+$F$11</f>
        <v>987.9056568790684</v>
      </c>
      <c r="I69" s="12">
        <v>0.055</v>
      </c>
      <c r="J69" s="13">
        <f aca="true" t="shared" si="30" ref="J69:J89">-PMT($I69/12,$B$10*12,J$67)</f>
        <v>787.8072393689658</v>
      </c>
      <c r="K69" s="14">
        <f aca="true" t="shared" si="31" ref="K69:K89">J69+$F$11</f>
        <v>983.6472393689658</v>
      </c>
      <c r="L69" s="13">
        <f aca="true" t="shared" si="32" ref="L69:L89">-PMT($I69/12,$B$10*12,L$67)</f>
        <v>783.5488218588633</v>
      </c>
      <c r="M69" s="14">
        <f aca="true" t="shared" si="33" ref="M69:M89">L69+$F$11</f>
        <v>979.3888218588634</v>
      </c>
      <c r="N69" s="13">
        <f aca="true" t="shared" si="34" ref="N69:N89">-PMT($I69/12,$B$10*12,N$67)</f>
        <v>779.2904043487608</v>
      </c>
      <c r="O69" s="14">
        <f aca="true" t="shared" si="35" ref="O69:O89">N69+$F$11</f>
        <v>975.1304043487607</v>
      </c>
    </row>
    <row r="70" spans="1:15" ht="12.75">
      <c r="A70" s="15">
        <v>0.05625</v>
      </c>
      <c r="B70" s="11">
        <f t="shared" si="24"/>
        <v>811.6755298209076</v>
      </c>
      <c r="C70" s="16">
        <f t="shared" si="25"/>
        <v>1007.5155298209077</v>
      </c>
      <c r="D70" s="11">
        <f t="shared" si="26"/>
        <v>807.3581067899453</v>
      </c>
      <c r="E70" s="16">
        <f t="shared" si="27"/>
        <v>1003.1981067899453</v>
      </c>
      <c r="F70" s="11">
        <f t="shared" si="28"/>
        <v>803.0406837589832</v>
      </c>
      <c r="G70" s="16">
        <f t="shared" si="29"/>
        <v>998.8806837589832</v>
      </c>
      <c r="I70" s="15">
        <v>0.05625</v>
      </c>
      <c r="J70" s="11">
        <f t="shared" si="30"/>
        <v>798.7232607280208</v>
      </c>
      <c r="K70" s="16">
        <f t="shared" si="31"/>
        <v>994.5632607280209</v>
      </c>
      <c r="L70" s="11">
        <f t="shared" si="32"/>
        <v>794.4058376970586</v>
      </c>
      <c r="M70" s="16">
        <f t="shared" si="33"/>
        <v>990.2458376970585</v>
      </c>
      <c r="N70" s="11">
        <f t="shared" si="34"/>
        <v>790.0884146660962</v>
      </c>
      <c r="O70" s="16">
        <f t="shared" si="35"/>
        <v>985.9284146660962</v>
      </c>
    </row>
    <row r="71" spans="1:15" ht="12.75">
      <c r="A71" s="15">
        <v>0.0575</v>
      </c>
      <c r="B71" s="11">
        <f t="shared" si="24"/>
        <v>822.8377275854082</v>
      </c>
      <c r="C71" s="16">
        <f t="shared" si="25"/>
        <v>1018.6777275854081</v>
      </c>
      <c r="D71" s="11">
        <f t="shared" si="26"/>
        <v>818.4609311620815</v>
      </c>
      <c r="E71" s="16">
        <f t="shared" si="27"/>
        <v>1014.3009311620815</v>
      </c>
      <c r="F71" s="11">
        <f t="shared" si="28"/>
        <v>814.0841347387549</v>
      </c>
      <c r="G71" s="16">
        <f t="shared" si="29"/>
        <v>1009.9241347387549</v>
      </c>
      <c r="I71" s="15">
        <v>0.0575</v>
      </c>
      <c r="J71" s="11">
        <f t="shared" si="30"/>
        <v>809.7073383154282</v>
      </c>
      <c r="K71" s="16">
        <f t="shared" si="31"/>
        <v>1005.5473383154281</v>
      </c>
      <c r="L71" s="11">
        <f t="shared" si="32"/>
        <v>805.3305418921016</v>
      </c>
      <c r="M71" s="16">
        <f t="shared" si="33"/>
        <v>1001.1705418921015</v>
      </c>
      <c r="N71" s="11">
        <f t="shared" si="34"/>
        <v>800.9537454687749</v>
      </c>
      <c r="O71" s="16">
        <f t="shared" si="35"/>
        <v>996.7937454687749</v>
      </c>
    </row>
    <row r="72" spans="1:15" ht="12.75">
      <c r="A72" s="15">
        <v>0.05875</v>
      </c>
      <c r="B72" s="11">
        <f t="shared" si="24"/>
        <v>834.0682460745526</v>
      </c>
      <c r="C72" s="16">
        <f t="shared" si="25"/>
        <v>1029.9082460745526</v>
      </c>
      <c r="D72" s="11">
        <f t="shared" si="26"/>
        <v>829.6317128507519</v>
      </c>
      <c r="E72" s="16">
        <f t="shared" si="27"/>
        <v>1025.4717128507518</v>
      </c>
      <c r="F72" s="11">
        <f t="shared" si="28"/>
        <v>825.195179626951</v>
      </c>
      <c r="G72" s="16">
        <f t="shared" si="29"/>
        <v>1021.035179626951</v>
      </c>
      <c r="I72" s="15">
        <v>0.05875</v>
      </c>
      <c r="J72" s="11">
        <f t="shared" si="30"/>
        <v>820.7586464031501</v>
      </c>
      <c r="K72" s="16">
        <f t="shared" si="31"/>
        <v>1016.59864640315</v>
      </c>
      <c r="L72" s="11">
        <f t="shared" si="32"/>
        <v>816.3221131793493</v>
      </c>
      <c r="M72" s="16">
        <f t="shared" si="33"/>
        <v>1012.1621131793493</v>
      </c>
      <c r="N72" s="11">
        <f t="shared" si="34"/>
        <v>811.8855799555486</v>
      </c>
      <c r="O72" s="16">
        <f t="shared" si="35"/>
        <v>1007.7255799555485</v>
      </c>
    </row>
    <row r="73" spans="1:15" ht="12.75">
      <c r="A73" s="17">
        <v>0.06</v>
      </c>
      <c r="B73" s="11">
        <f t="shared" si="24"/>
        <v>845.3662404653901</v>
      </c>
      <c r="C73" s="16">
        <f t="shared" si="25"/>
        <v>1041.20624046539</v>
      </c>
      <c r="D73" s="11">
        <f t="shared" si="26"/>
        <v>840.8696115267444</v>
      </c>
      <c r="E73" s="16">
        <f t="shared" si="27"/>
        <v>1036.7096115267443</v>
      </c>
      <c r="F73" s="11">
        <f t="shared" si="28"/>
        <v>836.3729825880987</v>
      </c>
      <c r="G73" s="16">
        <f t="shared" si="29"/>
        <v>1032.2129825880986</v>
      </c>
      <c r="I73" s="17">
        <v>0.06</v>
      </c>
      <c r="J73" s="11">
        <f t="shared" si="30"/>
        <v>831.876353649453</v>
      </c>
      <c r="K73" s="16">
        <f t="shared" si="31"/>
        <v>1027.716353649453</v>
      </c>
      <c r="L73" s="11">
        <f t="shared" si="32"/>
        <v>827.3797247108074</v>
      </c>
      <c r="M73" s="16">
        <f t="shared" si="33"/>
        <v>1023.2197247108074</v>
      </c>
      <c r="N73" s="11">
        <f t="shared" si="34"/>
        <v>822.8830957721617</v>
      </c>
      <c r="O73" s="16">
        <f t="shared" si="35"/>
        <v>1018.7230957721617</v>
      </c>
    </row>
    <row r="74" spans="1:15" ht="12.75">
      <c r="A74" s="17">
        <v>0.06125</v>
      </c>
      <c r="B74" s="11">
        <f t="shared" si="24"/>
        <v>856.7308608087724</v>
      </c>
      <c r="C74" s="16">
        <f t="shared" si="25"/>
        <v>1052.5708608087723</v>
      </c>
      <c r="D74" s="11">
        <f t="shared" si="26"/>
        <v>852.1737817619172</v>
      </c>
      <c r="E74" s="16">
        <f t="shared" si="27"/>
        <v>1048.0137817619172</v>
      </c>
      <c r="F74" s="11">
        <f t="shared" si="28"/>
        <v>847.616702715062</v>
      </c>
      <c r="G74" s="16">
        <f t="shared" si="29"/>
        <v>1043.456702715062</v>
      </c>
      <c r="I74" s="17">
        <v>0.06125</v>
      </c>
      <c r="J74" s="11">
        <f t="shared" si="30"/>
        <v>843.0596236682069</v>
      </c>
      <c r="K74" s="16">
        <f t="shared" si="31"/>
        <v>1038.899623668207</v>
      </c>
      <c r="L74" s="11">
        <f t="shared" si="32"/>
        <v>838.5025446213517</v>
      </c>
      <c r="M74" s="16">
        <f t="shared" si="33"/>
        <v>1034.3425446213516</v>
      </c>
      <c r="N74" s="11">
        <f t="shared" si="34"/>
        <v>833.9454655744964</v>
      </c>
      <c r="O74" s="16">
        <f t="shared" si="35"/>
        <v>1029.7854655744964</v>
      </c>
    </row>
    <row r="75" spans="1:15" ht="12.75">
      <c r="A75" s="17">
        <v>0.0625</v>
      </c>
      <c r="B75" s="11">
        <f t="shared" si="24"/>
        <v>868.1612526012149</v>
      </c>
      <c r="C75" s="16">
        <f t="shared" si="25"/>
        <v>1064.001252601215</v>
      </c>
      <c r="D75" s="11">
        <f t="shared" si="26"/>
        <v>863.543373598017</v>
      </c>
      <c r="E75" s="16">
        <f t="shared" si="27"/>
        <v>1059.383373598017</v>
      </c>
      <c r="F75" s="11">
        <f t="shared" si="28"/>
        <v>858.9254945948189</v>
      </c>
      <c r="G75" s="16">
        <f t="shared" si="29"/>
        <v>1054.7654945948188</v>
      </c>
      <c r="I75" s="17">
        <v>0.0625</v>
      </c>
      <c r="J75" s="11">
        <f t="shared" si="30"/>
        <v>854.307615591621</v>
      </c>
      <c r="K75" s="16">
        <f t="shared" si="31"/>
        <v>1050.147615591621</v>
      </c>
      <c r="L75" s="11">
        <f t="shared" si="32"/>
        <v>849.6897365884231</v>
      </c>
      <c r="M75" s="16">
        <f t="shared" si="33"/>
        <v>1045.529736588423</v>
      </c>
      <c r="N75" s="11">
        <f t="shared" si="34"/>
        <v>845.0718575852251</v>
      </c>
      <c r="O75" s="16">
        <f t="shared" si="35"/>
        <v>1040.911857585225</v>
      </c>
    </row>
    <row r="76" spans="1:15" ht="12.75">
      <c r="A76" s="17">
        <v>0.06375</v>
      </c>
      <c r="B76" s="11">
        <f t="shared" si="24"/>
        <v>879.656557349087</v>
      </c>
      <c r="C76" s="16">
        <f t="shared" si="25"/>
        <v>1075.496557349087</v>
      </c>
      <c r="D76" s="11">
        <f t="shared" si="26"/>
        <v>874.9775331078686</v>
      </c>
      <c r="E76" s="16">
        <f t="shared" si="27"/>
        <v>1070.8175331078685</v>
      </c>
      <c r="F76" s="11">
        <f t="shared" si="28"/>
        <v>870.29850886665</v>
      </c>
      <c r="G76" s="16">
        <f t="shared" si="29"/>
        <v>1066.13850886665</v>
      </c>
      <c r="I76" s="17">
        <v>0.06375</v>
      </c>
      <c r="J76" s="11">
        <f t="shared" si="30"/>
        <v>865.6194846254314</v>
      </c>
      <c r="K76" s="16">
        <f t="shared" si="31"/>
        <v>1061.4594846254313</v>
      </c>
      <c r="L76" s="11">
        <f t="shared" si="32"/>
        <v>860.9404603842129</v>
      </c>
      <c r="M76" s="16">
        <f t="shared" si="33"/>
        <v>1056.7804603842128</v>
      </c>
      <c r="N76" s="11">
        <f t="shared" si="34"/>
        <v>856.2614361429943</v>
      </c>
      <c r="O76" s="16">
        <f t="shared" si="35"/>
        <v>1052.1014361429943</v>
      </c>
    </row>
    <row r="77" spans="1:15" ht="12.75">
      <c r="A77" s="17">
        <v>0.065</v>
      </c>
      <c r="B77" s="11">
        <f t="shared" si="24"/>
        <v>891.2159131250821</v>
      </c>
      <c r="C77" s="16">
        <f t="shared" si="25"/>
        <v>1087.055913125082</v>
      </c>
      <c r="D77" s="11">
        <f t="shared" si="26"/>
        <v>886.4754029488848</v>
      </c>
      <c r="E77" s="16">
        <f t="shared" si="27"/>
        <v>1082.3154029488849</v>
      </c>
      <c r="F77" s="11">
        <f t="shared" si="28"/>
        <v>881.7348927726877</v>
      </c>
      <c r="G77" s="16">
        <f t="shared" si="29"/>
        <v>1077.5748927726877</v>
      </c>
      <c r="I77" s="17">
        <v>0.065</v>
      </c>
      <c r="J77" s="11">
        <f t="shared" si="30"/>
        <v>876.9943825964904</v>
      </c>
      <c r="K77" s="16">
        <f t="shared" si="31"/>
        <v>1072.8343825964903</v>
      </c>
      <c r="L77" s="11">
        <f t="shared" si="32"/>
        <v>872.2538724202932</v>
      </c>
      <c r="M77" s="16">
        <f t="shared" si="33"/>
        <v>1068.093872420293</v>
      </c>
      <c r="N77" s="11">
        <f t="shared" si="34"/>
        <v>867.5133622440959</v>
      </c>
      <c r="O77" s="16">
        <f t="shared" si="35"/>
        <v>1063.353362244096</v>
      </c>
    </row>
    <row r="78" spans="1:15" ht="12.75">
      <c r="A78" s="17">
        <v>0.06625</v>
      </c>
      <c r="B78" s="11">
        <f t="shared" si="24"/>
        <v>902.8384551159158</v>
      </c>
      <c r="C78" s="16">
        <f t="shared" si="25"/>
        <v>1098.6784551159158</v>
      </c>
      <c r="D78" s="11">
        <f t="shared" si="26"/>
        <v>898.0361229078525</v>
      </c>
      <c r="E78" s="16">
        <f t="shared" si="27"/>
        <v>1093.8761229078525</v>
      </c>
      <c r="F78" s="11">
        <f t="shared" si="28"/>
        <v>893.233790699789</v>
      </c>
      <c r="G78" s="16">
        <f t="shared" si="29"/>
        <v>1089.073790699789</v>
      </c>
      <c r="I78" s="17">
        <v>0.06625</v>
      </c>
      <c r="J78" s="11">
        <f t="shared" si="30"/>
        <v>888.4314584917257</v>
      </c>
      <c r="K78" s="16">
        <f t="shared" si="31"/>
        <v>1084.2714584917258</v>
      </c>
      <c r="L78" s="11">
        <f t="shared" si="32"/>
        <v>883.6291262836622</v>
      </c>
      <c r="M78" s="16">
        <f t="shared" si="33"/>
        <v>1079.4691262836623</v>
      </c>
      <c r="N78" s="11">
        <f t="shared" si="34"/>
        <v>878.826794075599</v>
      </c>
      <c r="O78" s="16">
        <f t="shared" si="35"/>
        <v>1074.666794075599</v>
      </c>
    </row>
    <row r="79" spans="1:15" ht="12.75">
      <c r="A79" s="17">
        <v>0.0675</v>
      </c>
      <c r="B79" s="11">
        <f t="shared" si="24"/>
        <v>914.5233161611816</v>
      </c>
      <c r="C79" s="16">
        <f t="shared" si="25"/>
        <v>1110.3633161611815</v>
      </c>
      <c r="D79" s="11">
        <f t="shared" si="26"/>
        <v>909.6588304369201</v>
      </c>
      <c r="E79" s="16">
        <f t="shared" si="27"/>
        <v>1105.4988304369201</v>
      </c>
      <c r="F79" s="11">
        <f t="shared" si="28"/>
        <v>904.7943447126584</v>
      </c>
      <c r="G79" s="16">
        <f t="shared" si="29"/>
        <v>1100.6343447126583</v>
      </c>
      <c r="I79" s="17">
        <v>0.0675</v>
      </c>
      <c r="J79" s="11">
        <f t="shared" si="30"/>
        <v>899.9298589883967</v>
      </c>
      <c r="K79" s="16">
        <f t="shared" si="31"/>
        <v>1095.7698589883967</v>
      </c>
      <c r="L79" s="11">
        <f t="shared" si="32"/>
        <v>895.0653732641352</v>
      </c>
      <c r="M79" s="16">
        <f t="shared" si="33"/>
        <v>1090.9053732641353</v>
      </c>
      <c r="N79" s="11">
        <f t="shared" si="34"/>
        <v>890.2008875398736</v>
      </c>
      <c r="O79" s="16">
        <f t="shared" si="35"/>
        <v>1086.0408875398737</v>
      </c>
    </row>
    <row r="80" spans="1:15" ht="12.75">
      <c r="A80" s="17">
        <v>0.06875</v>
      </c>
      <c r="B80" s="11">
        <f t="shared" si="24"/>
        <v>926.2696272824782</v>
      </c>
      <c r="C80" s="16">
        <f t="shared" si="25"/>
        <v>1122.1096272824782</v>
      </c>
      <c r="D80" s="11">
        <f t="shared" si="26"/>
        <v>921.3426611799117</v>
      </c>
      <c r="E80" s="16">
        <f t="shared" si="27"/>
        <v>1117.1826611799117</v>
      </c>
      <c r="F80" s="11">
        <f t="shared" si="28"/>
        <v>916.4156950773453</v>
      </c>
      <c r="G80" s="16">
        <f t="shared" si="29"/>
        <v>1112.2556950773453</v>
      </c>
      <c r="I80" s="17">
        <v>0.06875</v>
      </c>
      <c r="J80" s="11">
        <f t="shared" si="30"/>
        <v>911.488728974779</v>
      </c>
      <c r="K80" s="16">
        <f t="shared" si="31"/>
        <v>1107.3287289747789</v>
      </c>
      <c r="L80" s="11">
        <f t="shared" si="32"/>
        <v>906.5617628722127</v>
      </c>
      <c r="M80" s="16">
        <f t="shared" si="33"/>
        <v>1102.4017628722127</v>
      </c>
      <c r="N80" s="11">
        <f t="shared" si="34"/>
        <v>901.6347967696463</v>
      </c>
      <c r="O80" s="16">
        <f t="shared" si="35"/>
        <v>1097.4747967696462</v>
      </c>
    </row>
    <row r="81" spans="1:15" ht="12.75">
      <c r="A81" s="17">
        <v>0.07</v>
      </c>
      <c r="B81" s="11">
        <f t="shared" si="24"/>
        <v>938.0765182026474</v>
      </c>
      <c r="C81" s="16">
        <f t="shared" si="25"/>
        <v>1133.9165182026475</v>
      </c>
      <c r="D81" s="11">
        <f t="shared" si="26"/>
        <v>933.0867494888037</v>
      </c>
      <c r="E81" s="16">
        <f t="shared" si="27"/>
        <v>1128.9267494888036</v>
      </c>
      <c r="F81" s="11">
        <f t="shared" si="28"/>
        <v>928.0969807749598</v>
      </c>
      <c r="G81" s="16">
        <f t="shared" si="29"/>
        <v>1123.9369807749597</v>
      </c>
      <c r="I81" s="17">
        <v>0.07</v>
      </c>
      <c r="J81" s="11">
        <f t="shared" si="30"/>
        <v>923.1072120611158</v>
      </c>
      <c r="K81" s="16">
        <f t="shared" si="31"/>
        <v>1118.9472120611158</v>
      </c>
      <c r="L81" s="11">
        <f t="shared" si="32"/>
        <v>918.1174433472719</v>
      </c>
      <c r="M81" s="16">
        <f t="shared" si="33"/>
        <v>1113.957443347272</v>
      </c>
      <c r="N81" s="11">
        <f t="shared" si="34"/>
        <v>913.1276746334281</v>
      </c>
      <c r="O81" s="16">
        <f t="shared" si="35"/>
        <v>1108.967674633428</v>
      </c>
    </row>
    <row r="82" spans="1:15" ht="12.75">
      <c r="A82" s="17">
        <v>0.07125</v>
      </c>
      <c r="B82" s="11">
        <f t="shared" si="24"/>
        <v>949.9431178546012</v>
      </c>
      <c r="C82" s="16">
        <f t="shared" si="25"/>
        <v>1145.7831178546012</v>
      </c>
      <c r="D82" s="11">
        <f t="shared" si="26"/>
        <v>944.8902289298427</v>
      </c>
      <c r="E82" s="16">
        <f t="shared" si="27"/>
        <v>1140.7302289298427</v>
      </c>
      <c r="F82" s="11">
        <f t="shared" si="28"/>
        <v>939.837340005084</v>
      </c>
      <c r="G82" s="16">
        <f t="shared" si="29"/>
        <v>1135.677340005084</v>
      </c>
      <c r="I82" s="17">
        <v>0.07125</v>
      </c>
      <c r="J82" s="11">
        <f t="shared" si="30"/>
        <v>934.7844510803255</v>
      </c>
      <c r="K82" s="16">
        <f t="shared" si="31"/>
        <v>1130.6244510803256</v>
      </c>
      <c r="L82" s="11">
        <f t="shared" si="32"/>
        <v>929.7315621555671</v>
      </c>
      <c r="M82" s="16">
        <f t="shared" si="33"/>
        <v>1125.571562155567</v>
      </c>
      <c r="N82" s="11">
        <f t="shared" si="34"/>
        <v>924.6786732308086</v>
      </c>
      <c r="O82" s="16">
        <f t="shared" si="35"/>
        <v>1120.5186732308086</v>
      </c>
    </row>
    <row r="83" spans="1:15" ht="12.75">
      <c r="A83" s="17">
        <v>0.0725</v>
      </c>
      <c r="B83" s="11">
        <f t="shared" si="24"/>
        <v>961.8685548792303</v>
      </c>
      <c r="C83" s="16">
        <f t="shared" si="25"/>
        <v>1157.7085548792302</v>
      </c>
      <c r="D83" s="11">
        <f t="shared" si="26"/>
        <v>956.7522327788088</v>
      </c>
      <c r="E83" s="16">
        <f t="shared" si="27"/>
        <v>1152.5922327788087</v>
      </c>
      <c r="F83" s="11">
        <f t="shared" si="28"/>
        <v>951.6359106783873</v>
      </c>
      <c r="G83" s="16">
        <f t="shared" si="29"/>
        <v>1147.4759106783872</v>
      </c>
      <c r="I83" s="17">
        <v>0.0725</v>
      </c>
      <c r="J83" s="11">
        <f t="shared" si="30"/>
        <v>946.5195885779658</v>
      </c>
      <c r="K83" s="16">
        <f t="shared" si="31"/>
        <v>1142.3595885779657</v>
      </c>
      <c r="L83" s="11">
        <f t="shared" si="32"/>
        <v>941.4032664775445</v>
      </c>
      <c r="M83" s="16">
        <f t="shared" si="33"/>
        <v>1137.2432664775445</v>
      </c>
      <c r="N83" s="11">
        <f t="shared" si="34"/>
        <v>936.2869443771231</v>
      </c>
      <c r="O83" s="16">
        <f t="shared" si="35"/>
        <v>1132.126944377123</v>
      </c>
    </row>
    <row r="84" spans="1:15" ht="12.75">
      <c r="A84" s="17">
        <v>0.07375</v>
      </c>
      <c r="B84" s="11">
        <f t="shared" si="24"/>
        <v>973.8519581122462</v>
      </c>
      <c r="C84" s="16">
        <f t="shared" si="25"/>
        <v>1169.691958112246</v>
      </c>
      <c r="D84" s="11">
        <f t="shared" si="26"/>
        <v>968.6718945052662</v>
      </c>
      <c r="E84" s="16">
        <f t="shared" si="27"/>
        <v>1164.5118945052661</v>
      </c>
      <c r="F84" s="11">
        <f t="shared" si="28"/>
        <v>963.4918308982863</v>
      </c>
      <c r="G84" s="16">
        <f t="shared" si="29"/>
        <v>1159.3318308982862</v>
      </c>
      <c r="I84" s="17">
        <v>0.07375</v>
      </c>
      <c r="J84" s="11">
        <f t="shared" si="30"/>
        <v>958.3117672913061</v>
      </c>
      <c r="K84" s="16">
        <f t="shared" si="31"/>
        <v>1154.151767291306</v>
      </c>
      <c r="L84" s="11">
        <f t="shared" si="32"/>
        <v>953.1317036843261</v>
      </c>
      <c r="M84" s="16">
        <f t="shared" si="33"/>
        <v>1148.971703684326</v>
      </c>
      <c r="N84" s="11">
        <f t="shared" si="34"/>
        <v>947.9516400773462</v>
      </c>
      <c r="O84" s="16">
        <f t="shared" si="35"/>
        <v>1143.791640077346</v>
      </c>
    </row>
    <row r="85" spans="1:15" ht="12.75">
      <c r="A85" s="17">
        <v>0.075</v>
      </c>
      <c r="B85" s="11">
        <f t="shared" si="24"/>
        <v>985.8924570594163</v>
      </c>
      <c r="C85" s="16">
        <f t="shared" si="25"/>
        <v>1181.7324570594162</v>
      </c>
      <c r="D85" s="11">
        <f t="shared" si="26"/>
        <v>980.6483482452705</v>
      </c>
      <c r="E85" s="16">
        <f t="shared" si="27"/>
        <v>1176.4883482452706</v>
      </c>
      <c r="F85" s="11">
        <f t="shared" si="28"/>
        <v>975.4042394311247</v>
      </c>
      <c r="G85" s="16">
        <f t="shared" si="29"/>
        <v>1171.2442394311247</v>
      </c>
      <c r="I85" s="17">
        <v>0.075</v>
      </c>
      <c r="J85" s="11">
        <f t="shared" si="30"/>
        <v>970.1601306169788</v>
      </c>
      <c r="K85" s="16">
        <f t="shared" si="31"/>
        <v>1166.0001306169788</v>
      </c>
      <c r="L85" s="11">
        <f t="shared" si="32"/>
        <v>964.916021802833</v>
      </c>
      <c r="M85" s="16">
        <f t="shared" si="33"/>
        <v>1160.756021802833</v>
      </c>
      <c r="N85" s="11">
        <f t="shared" si="34"/>
        <v>959.6719129886872</v>
      </c>
      <c r="O85" s="16">
        <f t="shared" si="35"/>
        <v>1155.511912988687</v>
      </c>
    </row>
    <row r="86" spans="1:15" ht="12.75">
      <c r="A86" s="17">
        <v>0.07625</v>
      </c>
      <c r="B86" s="11">
        <f t="shared" si="24"/>
        <v>997.9891823600374</v>
      </c>
      <c r="C86" s="16">
        <f t="shared" si="25"/>
        <v>1193.8291823600373</v>
      </c>
      <c r="D86" s="11">
        <f t="shared" si="26"/>
        <v>992.6807292623776</v>
      </c>
      <c r="E86" s="16">
        <f t="shared" si="27"/>
        <v>1188.5207292623775</v>
      </c>
      <c r="F86" s="11">
        <f t="shared" si="28"/>
        <v>987.3722761647178</v>
      </c>
      <c r="G86" s="16">
        <f t="shared" si="29"/>
        <v>1183.2122761647179</v>
      </c>
      <c r="I86" s="17">
        <v>0.07625</v>
      </c>
      <c r="J86" s="11">
        <f t="shared" si="30"/>
        <v>982.063823067058</v>
      </c>
      <c r="K86" s="16">
        <f t="shared" si="31"/>
        <v>1177.903823067058</v>
      </c>
      <c r="L86" s="11">
        <f t="shared" si="32"/>
        <v>976.7553699693983</v>
      </c>
      <c r="M86" s="16">
        <f t="shared" si="33"/>
        <v>1172.5953699693982</v>
      </c>
      <c r="N86" s="11">
        <f t="shared" si="34"/>
        <v>971.4469168717385</v>
      </c>
      <c r="O86" s="16">
        <f t="shared" si="35"/>
        <v>1167.2869168717384</v>
      </c>
    </row>
    <row r="87" spans="1:15" ht="12.75">
      <c r="A87" s="17">
        <v>0.0775</v>
      </c>
      <c r="B87" s="11">
        <f t="shared" si="24"/>
        <v>1010.1412662382529</v>
      </c>
      <c r="C87" s="16">
        <f t="shared" si="25"/>
        <v>1205.9812662382528</v>
      </c>
      <c r="D87" s="11">
        <f t="shared" si="26"/>
        <v>1004.7681743965601</v>
      </c>
      <c r="E87" s="16">
        <f t="shared" si="27"/>
        <v>1200.6081743965601</v>
      </c>
      <c r="F87" s="11">
        <f t="shared" si="28"/>
        <v>999.3950825548674</v>
      </c>
      <c r="G87" s="16">
        <f t="shared" si="29"/>
        <v>1195.2350825548674</v>
      </c>
      <c r="I87" s="17">
        <v>0.0775</v>
      </c>
      <c r="J87" s="11">
        <f t="shared" si="30"/>
        <v>994.0219907131745</v>
      </c>
      <c r="K87" s="16">
        <f t="shared" si="31"/>
        <v>1189.8619907131745</v>
      </c>
      <c r="L87" s="11">
        <f t="shared" si="32"/>
        <v>988.6488988714816</v>
      </c>
      <c r="M87" s="16">
        <f t="shared" si="33"/>
        <v>1184.4888988714815</v>
      </c>
      <c r="N87" s="11">
        <f t="shared" si="34"/>
        <v>983.2758070297888</v>
      </c>
      <c r="O87" s="16">
        <f t="shared" si="35"/>
        <v>1179.1158070297888</v>
      </c>
    </row>
    <row r="88" spans="1:15" ht="12.75">
      <c r="A88" s="17">
        <v>0.07875</v>
      </c>
      <c r="B88" s="11">
        <f t="shared" si="24"/>
        <v>1022.3478429420924</v>
      </c>
      <c r="C88" s="16">
        <f t="shared" si="25"/>
        <v>1218.1878429420924</v>
      </c>
      <c r="D88" s="11">
        <f t="shared" si="26"/>
        <v>1016.909822500911</v>
      </c>
      <c r="E88" s="16">
        <f t="shared" si="27"/>
        <v>1212.749822500911</v>
      </c>
      <c r="F88" s="11">
        <f t="shared" si="28"/>
        <v>1011.4718020597296</v>
      </c>
      <c r="G88" s="16">
        <f t="shared" si="29"/>
        <v>1207.3118020597296</v>
      </c>
      <c r="I88" s="17">
        <v>0.07875</v>
      </c>
      <c r="J88" s="11">
        <f t="shared" si="30"/>
        <v>1006.0337816185482</v>
      </c>
      <c r="K88" s="16">
        <f t="shared" si="31"/>
        <v>1201.8737816185483</v>
      </c>
      <c r="L88" s="11">
        <f t="shared" si="32"/>
        <v>1000.595761177367</v>
      </c>
      <c r="M88" s="16">
        <f t="shared" si="33"/>
        <v>1196.4357611773669</v>
      </c>
      <c r="N88" s="11">
        <f t="shared" si="34"/>
        <v>995.1577407361856</v>
      </c>
      <c r="O88" s="16">
        <f t="shared" si="35"/>
        <v>1190.9977407361855</v>
      </c>
    </row>
    <row r="89" spans="1:15" ht="12.75">
      <c r="A89" s="18">
        <v>0.08</v>
      </c>
      <c r="B89" s="19">
        <f t="shared" si="24"/>
        <v>1034.6080491699224</v>
      </c>
      <c r="C89" s="20">
        <f t="shared" si="25"/>
        <v>1230.4480491699223</v>
      </c>
      <c r="D89" s="19">
        <f t="shared" si="26"/>
        <v>1029.104814865827</v>
      </c>
      <c r="E89" s="20">
        <f t="shared" si="27"/>
        <v>1224.9448148658269</v>
      </c>
      <c r="F89" s="19">
        <f t="shared" si="28"/>
        <v>1023.6015805617318</v>
      </c>
      <c r="G89" s="20">
        <f t="shared" si="29"/>
        <v>1219.4415805617318</v>
      </c>
      <c r="I89" s="18">
        <v>0.08</v>
      </c>
      <c r="J89" s="19">
        <f t="shared" si="30"/>
        <v>1018.0983462576364</v>
      </c>
      <c r="K89" s="20">
        <f t="shared" si="31"/>
        <v>1213.9383462576363</v>
      </c>
      <c r="L89" s="19">
        <f t="shared" si="32"/>
        <v>1012.5951119535412</v>
      </c>
      <c r="M89" s="20">
        <f t="shared" si="33"/>
        <v>1208.435111953541</v>
      </c>
      <c r="N89" s="19">
        <f t="shared" si="34"/>
        <v>1007.0918776494457</v>
      </c>
      <c r="O89" s="20">
        <f t="shared" si="35"/>
        <v>1202.9318776494456</v>
      </c>
    </row>
    <row r="90" ht="7.5" customHeight="1"/>
    <row r="91" spans="1:15" ht="12.75">
      <c r="A91" s="21" t="s">
        <v>12</v>
      </c>
      <c r="B91" s="79">
        <f>N65+0.005</f>
        <v>0.09000000000000001</v>
      </c>
      <c r="C91" s="80"/>
      <c r="D91" s="83">
        <f>B91+0.005</f>
        <v>0.09500000000000001</v>
      </c>
      <c r="E91" s="84"/>
      <c r="F91" s="83">
        <f>D91+0.005</f>
        <v>0.10000000000000002</v>
      </c>
      <c r="G91" s="84"/>
      <c r="I91" s="21" t="s">
        <v>12</v>
      </c>
      <c r="J91" s="79">
        <v>0.15</v>
      </c>
      <c r="K91" s="80"/>
      <c r="L91" s="83">
        <v>0.2</v>
      </c>
      <c r="M91" s="84"/>
      <c r="N91" s="98"/>
      <c r="O91" s="24"/>
    </row>
    <row r="92" spans="1:15" ht="13.5" thickBot="1">
      <c r="A92" s="30" t="s">
        <v>1</v>
      </c>
      <c r="B92" s="77">
        <f>ROUND(B91*$B$9,2)</f>
        <v>13500</v>
      </c>
      <c r="C92" s="81"/>
      <c r="D92" s="77">
        <f>ROUND(D91*$B$9,2)</f>
        <v>14250</v>
      </c>
      <c r="E92" s="78"/>
      <c r="F92" s="77">
        <f>ROUND(F91*$B$9,2)</f>
        <v>15000</v>
      </c>
      <c r="G92" s="78"/>
      <c r="I92" s="30" t="s">
        <v>1</v>
      </c>
      <c r="J92" s="77">
        <f>ROUND(J91*$B$9,2)</f>
        <v>22500</v>
      </c>
      <c r="K92" s="81"/>
      <c r="L92" s="77">
        <f>ROUND(L91*$B$9,2)</f>
        <v>30000</v>
      </c>
      <c r="M92" s="78"/>
      <c r="N92" s="99"/>
      <c r="O92" s="24"/>
    </row>
    <row r="93" spans="1:15" ht="14.25" thickBot="1" thickTop="1">
      <c r="A93" s="9" t="s">
        <v>2</v>
      </c>
      <c r="B93" s="82">
        <f>ROUND($B$9-B92,2)</f>
        <v>136500</v>
      </c>
      <c r="C93" s="55"/>
      <c r="D93" s="85">
        <f>ROUND($B$9-D92,2)</f>
        <v>135750</v>
      </c>
      <c r="E93" s="86"/>
      <c r="F93" s="85">
        <f>ROUND($B$9-F92,2)</f>
        <v>135000</v>
      </c>
      <c r="G93" s="86"/>
      <c r="I93" s="9" t="s">
        <v>2</v>
      </c>
      <c r="J93" s="82">
        <f>ROUND($B$9-J92,2)</f>
        <v>127500</v>
      </c>
      <c r="K93" s="55"/>
      <c r="L93" s="85">
        <f>ROUND($B$9-L92,2)</f>
        <v>120000</v>
      </c>
      <c r="M93" s="86"/>
      <c r="N93" s="99"/>
      <c r="O93" s="24"/>
    </row>
    <row r="94" spans="1:15" ht="13.5" thickTop="1">
      <c r="A94" s="8" t="s">
        <v>17</v>
      </c>
      <c r="B94" s="10" t="s">
        <v>3</v>
      </c>
      <c r="C94" s="23" t="s">
        <v>4</v>
      </c>
      <c r="D94" s="22" t="s">
        <v>3</v>
      </c>
      <c r="E94" s="5" t="s">
        <v>4</v>
      </c>
      <c r="F94" s="10" t="s">
        <v>3</v>
      </c>
      <c r="G94" s="23" t="s">
        <v>4</v>
      </c>
      <c r="H94" s="3"/>
      <c r="I94" s="8" t="s">
        <v>17</v>
      </c>
      <c r="J94" s="10" t="s">
        <v>3</v>
      </c>
      <c r="K94" s="23" t="s">
        <v>4</v>
      </c>
      <c r="L94" s="22" t="s">
        <v>3</v>
      </c>
      <c r="M94" s="5" t="s">
        <v>4</v>
      </c>
      <c r="N94" s="100"/>
      <c r="O94" s="101"/>
    </row>
    <row r="95" spans="1:15" ht="12.75">
      <c r="A95" s="12">
        <v>0.055</v>
      </c>
      <c r="B95" s="13">
        <f aca="true" t="shared" si="36" ref="B95:B115">-PMT($A95/12,$B$10*12,B$93)</f>
        <v>775.0319868386583</v>
      </c>
      <c r="C95" s="14">
        <f aca="true" t="shared" si="37" ref="C95:C115">B95+$F$11</f>
        <v>970.8719868386584</v>
      </c>
      <c r="D95" s="13">
        <f aca="true" t="shared" si="38" ref="D95:D115">-PMT($A95/12,$B$10*12,D$93)</f>
        <v>770.7735693285558</v>
      </c>
      <c r="E95" s="14">
        <f aca="true" t="shared" si="39" ref="E95:E115">D95+$F$11</f>
        <v>966.6135693285557</v>
      </c>
      <c r="F95" s="13">
        <f aca="true" t="shared" si="40" ref="F95:F115">-PMT($A95/12,$B$10*12,F$93)</f>
        <v>766.5151518184533</v>
      </c>
      <c r="G95" s="14">
        <f aca="true" t="shared" si="41" ref="G95:G115">F95+$F$11</f>
        <v>962.3551518184534</v>
      </c>
      <c r="H95" s="3"/>
      <c r="I95" s="12">
        <v>0.055</v>
      </c>
      <c r="J95" s="104">
        <f>-PMT($I95/12,$B$10*12,J$93)</f>
        <v>723.930976717428</v>
      </c>
      <c r="K95" s="105">
        <f aca="true" t="shared" si="42" ref="K95:K115">J95+$F$11</f>
        <v>919.7709767174281</v>
      </c>
      <c r="L95" s="104">
        <f>-PMT($I95/12,$B$10*12,L$93)</f>
        <v>681.3468016164029</v>
      </c>
      <c r="M95" s="105">
        <f aca="true" t="shared" si="43" ref="M95:M115">L95+$F$11</f>
        <v>877.1868016164028</v>
      </c>
      <c r="N95" s="102"/>
      <c r="O95" s="103"/>
    </row>
    <row r="96" spans="1:15" ht="12.75">
      <c r="A96" s="15">
        <v>0.05625</v>
      </c>
      <c r="B96" s="11">
        <f t="shared" si="36"/>
        <v>785.770991635134</v>
      </c>
      <c r="C96" s="16">
        <f t="shared" si="37"/>
        <v>981.610991635134</v>
      </c>
      <c r="D96" s="11">
        <f t="shared" si="38"/>
        <v>781.4535686041717</v>
      </c>
      <c r="E96" s="16">
        <f t="shared" si="39"/>
        <v>977.2935686041717</v>
      </c>
      <c r="F96" s="11">
        <f t="shared" si="40"/>
        <v>777.1361455732094</v>
      </c>
      <c r="G96" s="16">
        <f t="shared" si="41"/>
        <v>972.9761455732094</v>
      </c>
      <c r="H96" s="3"/>
      <c r="I96" s="15">
        <v>0.05625</v>
      </c>
      <c r="J96" s="11">
        <f aca="true" t="shared" si="44" ref="J96:J115">-PMT($I96/12,$B$10*12,J$93)</f>
        <v>733.9619152635867</v>
      </c>
      <c r="K96" s="16">
        <f t="shared" si="42"/>
        <v>929.8019152635866</v>
      </c>
      <c r="L96" s="11">
        <f aca="true" t="shared" si="45" ref="L96:L115">-PMT($I96/12,$B$10*12,L$93)</f>
        <v>690.7876849539639</v>
      </c>
      <c r="M96" s="16">
        <f t="shared" si="43"/>
        <v>886.6276849539638</v>
      </c>
      <c r="N96" s="102"/>
      <c r="O96" s="103"/>
    </row>
    <row r="97" spans="1:15" ht="12.75">
      <c r="A97" s="15">
        <v>0.0575</v>
      </c>
      <c r="B97" s="11">
        <f t="shared" si="36"/>
        <v>796.5769490454483</v>
      </c>
      <c r="C97" s="16">
        <f t="shared" si="37"/>
        <v>992.4169490454483</v>
      </c>
      <c r="D97" s="11">
        <f t="shared" si="38"/>
        <v>792.2001526221217</v>
      </c>
      <c r="E97" s="16">
        <f t="shared" si="39"/>
        <v>988.0401526221217</v>
      </c>
      <c r="F97" s="11">
        <f t="shared" si="40"/>
        <v>787.823356198795</v>
      </c>
      <c r="G97" s="16">
        <f t="shared" si="41"/>
        <v>983.6633561987949</v>
      </c>
      <c r="H97" s="3"/>
      <c r="I97" s="15">
        <v>0.0575</v>
      </c>
      <c r="J97" s="11">
        <f t="shared" si="44"/>
        <v>744.0553919655287</v>
      </c>
      <c r="K97" s="16">
        <f t="shared" si="42"/>
        <v>939.8953919655287</v>
      </c>
      <c r="L97" s="11">
        <f t="shared" si="45"/>
        <v>700.2874277322622</v>
      </c>
      <c r="M97" s="16">
        <f t="shared" si="43"/>
        <v>896.1274277322623</v>
      </c>
      <c r="N97" s="102"/>
      <c r="O97" s="103"/>
    </row>
    <row r="98" spans="1:15" ht="12.75">
      <c r="A98" s="15">
        <v>0.05875</v>
      </c>
      <c r="B98" s="11">
        <f t="shared" si="36"/>
        <v>807.4490467317478</v>
      </c>
      <c r="C98" s="16">
        <f t="shared" si="37"/>
        <v>1003.2890467317477</v>
      </c>
      <c r="D98" s="11">
        <f t="shared" si="38"/>
        <v>803.0125135079469</v>
      </c>
      <c r="E98" s="16">
        <f t="shared" si="39"/>
        <v>998.8525135079469</v>
      </c>
      <c r="F98" s="11">
        <f t="shared" si="40"/>
        <v>798.5759802841461</v>
      </c>
      <c r="G98" s="16">
        <f t="shared" si="41"/>
        <v>994.4159802841461</v>
      </c>
      <c r="H98" s="3"/>
      <c r="I98" s="15">
        <v>0.05875</v>
      </c>
      <c r="J98" s="11">
        <f t="shared" si="44"/>
        <v>754.210648046138</v>
      </c>
      <c r="K98" s="16">
        <f t="shared" si="42"/>
        <v>950.0506480461379</v>
      </c>
      <c r="L98" s="11">
        <f t="shared" si="45"/>
        <v>709.84531580813</v>
      </c>
      <c r="M98" s="16">
        <f t="shared" si="43"/>
        <v>905.6853158081299</v>
      </c>
      <c r="N98" s="102"/>
      <c r="O98" s="103"/>
    </row>
    <row r="99" spans="1:15" ht="12.75">
      <c r="A99" s="17">
        <v>0.06</v>
      </c>
      <c r="B99" s="11">
        <f t="shared" si="36"/>
        <v>818.386466833516</v>
      </c>
      <c r="C99" s="16">
        <f t="shared" si="37"/>
        <v>1014.226466833516</v>
      </c>
      <c r="D99" s="11">
        <f t="shared" si="38"/>
        <v>813.8898378948703</v>
      </c>
      <c r="E99" s="16">
        <f t="shared" si="39"/>
        <v>1009.7298378948703</v>
      </c>
      <c r="F99" s="11">
        <f t="shared" si="40"/>
        <v>809.3932089562246</v>
      </c>
      <c r="G99" s="16">
        <f t="shared" si="41"/>
        <v>1005.2332089562246</v>
      </c>
      <c r="H99" s="3"/>
      <c r="I99" s="17">
        <v>0.06</v>
      </c>
      <c r="J99" s="11">
        <f t="shared" si="44"/>
        <v>764.4269195697676</v>
      </c>
      <c r="K99" s="16">
        <f t="shared" si="42"/>
        <v>960.2669195697677</v>
      </c>
      <c r="L99" s="11">
        <f t="shared" si="45"/>
        <v>719.4606301833107</v>
      </c>
      <c r="M99" s="16">
        <f t="shared" si="43"/>
        <v>915.3006301833107</v>
      </c>
      <c r="N99" s="102"/>
      <c r="O99" s="103"/>
    </row>
    <row r="100" spans="1:15" ht="12.75">
      <c r="A100" s="17">
        <v>0.06125</v>
      </c>
      <c r="B100" s="11">
        <f t="shared" si="36"/>
        <v>829.3883865276414</v>
      </c>
      <c r="C100" s="16">
        <f t="shared" si="37"/>
        <v>1025.2283865276413</v>
      </c>
      <c r="D100" s="11">
        <f t="shared" si="38"/>
        <v>824.8313074807862</v>
      </c>
      <c r="E100" s="16">
        <f t="shared" si="39"/>
        <v>1020.6713074807863</v>
      </c>
      <c r="F100" s="11">
        <f t="shared" si="40"/>
        <v>820.2742284339311</v>
      </c>
      <c r="G100" s="16">
        <f t="shared" si="41"/>
        <v>1016.114228433931</v>
      </c>
      <c r="H100" s="3"/>
      <c r="I100" s="17">
        <v>0.06125</v>
      </c>
      <c r="J100" s="11">
        <f t="shared" si="44"/>
        <v>774.7034379653793</v>
      </c>
      <c r="K100" s="16">
        <f t="shared" si="42"/>
        <v>970.5434379653793</v>
      </c>
      <c r="L100" s="11">
        <f t="shared" si="45"/>
        <v>729.1326474968276</v>
      </c>
      <c r="M100" s="16">
        <f t="shared" si="43"/>
        <v>924.9726474968277</v>
      </c>
      <c r="N100" s="102"/>
      <c r="O100" s="103"/>
    </row>
    <row r="101" spans="1:15" ht="12.75">
      <c r="A101" s="17">
        <v>0.0625</v>
      </c>
      <c r="B101" s="11">
        <f t="shared" si="36"/>
        <v>840.4539785820272</v>
      </c>
      <c r="C101" s="16">
        <f t="shared" si="37"/>
        <v>1036.2939785820272</v>
      </c>
      <c r="D101" s="11">
        <f t="shared" si="38"/>
        <v>835.8360995788292</v>
      </c>
      <c r="E101" s="16">
        <f t="shared" si="39"/>
        <v>1031.6760995788293</v>
      </c>
      <c r="F101" s="11">
        <f t="shared" si="40"/>
        <v>831.2182205756312</v>
      </c>
      <c r="G101" s="16">
        <f t="shared" si="41"/>
        <v>1027.0582205756311</v>
      </c>
      <c r="H101" s="3"/>
      <c r="I101" s="17">
        <v>0.0625</v>
      </c>
      <c r="J101" s="11">
        <f t="shared" si="44"/>
        <v>785.0394305436517</v>
      </c>
      <c r="K101" s="16">
        <f t="shared" si="42"/>
        <v>980.8794305436518</v>
      </c>
      <c r="L101" s="11">
        <f t="shared" si="45"/>
        <v>738.8606405116723</v>
      </c>
      <c r="M101" s="16">
        <f t="shared" si="43"/>
        <v>934.7006405116722</v>
      </c>
      <c r="N101" s="102"/>
      <c r="O101" s="103"/>
    </row>
    <row r="102" spans="1:15" ht="12.75">
      <c r="A102" s="17">
        <v>0.06375</v>
      </c>
      <c r="B102" s="11">
        <f t="shared" si="36"/>
        <v>851.5824119017758</v>
      </c>
      <c r="C102" s="16">
        <f t="shared" si="37"/>
        <v>1047.4224119017758</v>
      </c>
      <c r="D102" s="11">
        <f t="shared" si="38"/>
        <v>846.9033876605573</v>
      </c>
      <c r="E102" s="16">
        <f t="shared" si="39"/>
        <v>1042.7433876605573</v>
      </c>
      <c r="F102" s="11">
        <f t="shared" si="40"/>
        <v>842.2243634193386</v>
      </c>
      <c r="G102" s="16">
        <f t="shared" si="41"/>
        <v>1038.0643634193386</v>
      </c>
      <c r="H102" s="3"/>
      <c r="I102" s="17">
        <v>0.06375</v>
      </c>
      <c r="J102" s="11">
        <f t="shared" si="44"/>
        <v>795.4341210071533</v>
      </c>
      <c r="K102" s="16">
        <f t="shared" si="42"/>
        <v>991.2741210071533</v>
      </c>
      <c r="L102" s="11">
        <f t="shared" si="45"/>
        <v>748.6438785949678</v>
      </c>
      <c r="M102" s="16">
        <f t="shared" si="43"/>
        <v>944.4838785949678</v>
      </c>
      <c r="N102" s="102"/>
      <c r="O102" s="103"/>
    </row>
    <row r="103" spans="1:15" ht="12.75">
      <c r="A103" s="17">
        <v>0.065</v>
      </c>
      <c r="B103" s="11">
        <f t="shared" si="36"/>
        <v>862.7728520678986</v>
      </c>
      <c r="C103" s="16">
        <f t="shared" si="37"/>
        <v>1058.6128520678985</v>
      </c>
      <c r="D103" s="11">
        <f t="shared" si="38"/>
        <v>858.0323418917014</v>
      </c>
      <c r="E103" s="16">
        <f t="shared" si="39"/>
        <v>1053.8723418917014</v>
      </c>
      <c r="F103" s="11">
        <f t="shared" si="40"/>
        <v>853.2918317155041</v>
      </c>
      <c r="G103" s="16">
        <f t="shared" si="41"/>
        <v>1049.1318317155042</v>
      </c>
      <c r="H103" s="3"/>
      <c r="I103" s="17">
        <v>0.065</v>
      </c>
      <c r="J103" s="11">
        <f t="shared" si="44"/>
        <v>805.8867299535317</v>
      </c>
      <c r="K103" s="16">
        <f t="shared" si="42"/>
        <v>1001.7267299535317</v>
      </c>
      <c r="L103" s="11">
        <f t="shared" si="45"/>
        <v>758.4816281915593</v>
      </c>
      <c r="M103" s="16">
        <f t="shared" si="43"/>
        <v>954.3216281915593</v>
      </c>
      <c r="N103" s="102"/>
      <c r="O103" s="103"/>
    </row>
    <row r="104" spans="1:15" ht="12.75">
      <c r="A104" s="17">
        <v>0.06625</v>
      </c>
      <c r="B104" s="11">
        <f t="shared" si="36"/>
        <v>874.0244618675356</v>
      </c>
      <c r="C104" s="16">
        <f t="shared" si="37"/>
        <v>1069.8644618675355</v>
      </c>
      <c r="D104" s="11">
        <f t="shared" si="38"/>
        <v>869.2221296594721</v>
      </c>
      <c r="E104" s="16">
        <f t="shared" si="39"/>
        <v>1065.062129659472</v>
      </c>
      <c r="F104" s="11">
        <f t="shared" si="40"/>
        <v>864.4197974514088</v>
      </c>
      <c r="G104" s="16">
        <f t="shared" si="41"/>
        <v>1060.2597974514088</v>
      </c>
      <c r="H104" s="3"/>
      <c r="I104" s="17">
        <v>0.06625</v>
      </c>
      <c r="J104" s="11">
        <f t="shared" si="44"/>
        <v>816.396475370775</v>
      </c>
      <c r="K104" s="16">
        <f t="shared" si="42"/>
        <v>1012.236475370775</v>
      </c>
      <c r="L104" s="11">
        <f t="shared" si="45"/>
        <v>768.3731532901411</v>
      </c>
      <c r="M104" s="16">
        <f t="shared" si="43"/>
        <v>964.213153290141</v>
      </c>
      <c r="N104" s="102"/>
      <c r="O104" s="103"/>
    </row>
    <row r="105" spans="1:15" ht="12.75">
      <c r="A105" s="17">
        <v>0.0675</v>
      </c>
      <c r="B105" s="11">
        <f t="shared" si="36"/>
        <v>885.336401815612</v>
      </c>
      <c r="C105" s="16">
        <f t="shared" si="37"/>
        <v>1081.176401815612</v>
      </c>
      <c r="D105" s="11">
        <f t="shared" si="38"/>
        <v>880.4719160913504</v>
      </c>
      <c r="E105" s="16">
        <f t="shared" si="39"/>
        <v>1076.3119160913504</v>
      </c>
      <c r="F105" s="11">
        <f t="shared" si="40"/>
        <v>875.6074303670888</v>
      </c>
      <c r="G105" s="16">
        <f t="shared" si="41"/>
        <v>1071.4474303670888</v>
      </c>
      <c r="H105" s="3"/>
      <c r="I105" s="17">
        <v>0.0675</v>
      </c>
      <c r="J105" s="11">
        <f t="shared" si="44"/>
        <v>826.9625731244728</v>
      </c>
      <c r="K105" s="16">
        <f t="shared" si="42"/>
        <v>1022.8025731244727</v>
      </c>
      <c r="L105" s="11">
        <f t="shared" si="45"/>
        <v>778.3177158818568</v>
      </c>
      <c r="M105" s="16">
        <f t="shared" si="43"/>
        <v>974.1577158818568</v>
      </c>
      <c r="N105" s="102"/>
      <c r="O105" s="103"/>
    </row>
    <row r="106" spans="1:15" ht="12.75">
      <c r="A106" s="17">
        <v>0.06875</v>
      </c>
      <c r="B106" s="11">
        <f t="shared" si="36"/>
        <v>896.70783066708</v>
      </c>
      <c r="C106" s="16">
        <f t="shared" si="37"/>
        <v>1092.54783066708</v>
      </c>
      <c r="D106" s="11">
        <f t="shared" si="38"/>
        <v>891.7808645645135</v>
      </c>
      <c r="E106" s="16">
        <f t="shared" si="39"/>
        <v>1087.6208645645136</v>
      </c>
      <c r="F106" s="11">
        <f t="shared" si="40"/>
        <v>886.8538984619471</v>
      </c>
      <c r="G106" s="16">
        <f t="shared" si="41"/>
        <v>1082.6938984619471</v>
      </c>
      <c r="H106" s="3"/>
      <c r="I106" s="17">
        <v>0.06875</v>
      </c>
      <c r="J106" s="11">
        <f t="shared" si="44"/>
        <v>837.5842374362834</v>
      </c>
      <c r="K106" s="16">
        <f t="shared" si="42"/>
        <v>1033.4242374362834</v>
      </c>
      <c r="L106" s="11">
        <f t="shared" si="45"/>
        <v>788.3145764106197</v>
      </c>
      <c r="M106" s="16">
        <f t="shared" si="43"/>
        <v>984.1545764106197</v>
      </c>
      <c r="N106" s="102"/>
      <c r="O106" s="103"/>
    </row>
    <row r="107" spans="1:15" ht="12.75">
      <c r="A107" s="17">
        <v>0.07</v>
      </c>
      <c r="B107" s="11">
        <f t="shared" si="36"/>
        <v>908.1379059195843</v>
      </c>
      <c r="C107" s="16">
        <f t="shared" si="37"/>
        <v>1103.9779059195844</v>
      </c>
      <c r="D107" s="11">
        <f t="shared" si="38"/>
        <v>903.1481372057402</v>
      </c>
      <c r="E107" s="16">
        <f t="shared" si="39"/>
        <v>1098.9881372057403</v>
      </c>
      <c r="F107" s="11">
        <f t="shared" si="40"/>
        <v>898.1583684918965</v>
      </c>
      <c r="G107" s="16">
        <f t="shared" si="41"/>
        <v>1093.9983684918964</v>
      </c>
      <c r="H107" s="3"/>
      <c r="I107" s="17">
        <v>0.07</v>
      </c>
      <c r="J107" s="11">
        <f t="shared" si="44"/>
        <v>848.2606813534578</v>
      </c>
      <c r="K107" s="16">
        <f t="shared" si="42"/>
        <v>1044.1006813534577</v>
      </c>
      <c r="L107" s="11">
        <f t="shared" si="45"/>
        <v>798.3629942150191</v>
      </c>
      <c r="M107" s="16">
        <f t="shared" si="43"/>
        <v>994.2029942150191</v>
      </c>
      <c r="N107" s="102"/>
      <c r="O107" s="103"/>
    </row>
    <row r="108" spans="1:15" ht="12.75">
      <c r="A108" s="17">
        <v>0.07125</v>
      </c>
      <c r="B108" s="11">
        <f t="shared" si="36"/>
        <v>919.62578430605</v>
      </c>
      <c r="C108" s="16">
        <f t="shared" si="37"/>
        <v>1115.46578430605</v>
      </c>
      <c r="D108" s="11">
        <f t="shared" si="38"/>
        <v>914.5728953812916</v>
      </c>
      <c r="E108" s="16">
        <f t="shared" si="39"/>
        <v>1110.4128953812915</v>
      </c>
      <c r="F108" s="11">
        <f t="shared" si="40"/>
        <v>909.5200064565331</v>
      </c>
      <c r="G108" s="16">
        <f t="shared" si="41"/>
        <v>1105.360006456533</v>
      </c>
      <c r="H108" s="3"/>
      <c r="I108" s="17">
        <v>0.07125</v>
      </c>
      <c r="J108" s="11">
        <f t="shared" si="44"/>
        <v>858.9911172089479</v>
      </c>
      <c r="K108" s="16">
        <f t="shared" si="42"/>
        <v>1054.831117208948</v>
      </c>
      <c r="L108" s="11">
        <f t="shared" si="45"/>
        <v>808.4622279613627</v>
      </c>
      <c r="M108" s="16">
        <f t="shared" si="43"/>
        <v>1004.3022279613626</v>
      </c>
      <c r="N108" s="102"/>
      <c r="O108" s="103"/>
    </row>
    <row r="109" spans="1:15" ht="12.75">
      <c r="A109" s="17">
        <v>0.0725</v>
      </c>
      <c r="B109" s="11">
        <f t="shared" si="36"/>
        <v>931.1706222767016</v>
      </c>
      <c r="C109" s="16">
        <f t="shared" si="37"/>
        <v>1127.0106222767015</v>
      </c>
      <c r="D109" s="11">
        <f t="shared" si="38"/>
        <v>926.0543001762801</v>
      </c>
      <c r="E109" s="16">
        <f t="shared" si="39"/>
        <v>1121.89430017628</v>
      </c>
      <c r="F109" s="11">
        <f t="shared" si="40"/>
        <v>920.9379780758588</v>
      </c>
      <c r="G109" s="16">
        <f t="shared" si="41"/>
        <v>1116.7779780758588</v>
      </c>
      <c r="H109" s="3"/>
      <c r="I109" s="17">
        <v>0.0725</v>
      </c>
      <c r="J109" s="11">
        <f t="shared" si="44"/>
        <v>869.7747570716444</v>
      </c>
      <c r="K109" s="16">
        <f t="shared" si="42"/>
        <v>1065.6147570716444</v>
      </c>
      <c r="L109" s="11">
        <f t="shared" si="45"/>
        <v>818.61153606743</v>
      </c>
      <c r="M109" s="16">
        <f t="shared" si="43"/>
        <v>1014.45153606743</v>
      </c>
      <c r="N109" s="102"/>
      <c r="O109" s="103"/>
    </row>
    <row r="110" spans="1:15" ht="12.75">
      <c r="A110" s="17">
        <v>0.07375</v>
      </c>
      <c r="B110" s="11">
        <f t="shared" si="36"/>
        <v>942.7715764703661</v>
      </c>
      <c r="C110" s="16">
        <f t="shared" si="37"/>
        <v>1138.6115764703661</v>
      </c>
      <c r="D110" s="11">
        <f t="shared" si="38"/>
        <v>937.591512863386</v>
      </c>
      <c r="E110" s="16">
        <f t="shared" si="39"/>
        <v>1133.431512863386</v>
      </c>
      <c r="F110" s="11">
        <f t="shared" si="40"/>
        <v>932.4114492564061</v>
      </c>
      <c r="G110" s="16">
        <f t="shared" si="41"/>
        <v>1128.251449256406</v>
      </c>
      <c r="H110" s="3"/>
      <c r="I110" s="17">
        <v>0.07375</v>
      </c>
      <c r="J110" s="11">
        <f t="shared" si="44"/>
        <v>880.6108131866057</v>
      </c>
      <c r="K110" s="16">
        <f t="shared" si="42"/>
        <v>1076.4508131866057</v>
      </c>
      <c r="L110" s="11">
        <f t="shared" si="45"/>
        <v>828.8101771168053</v>
      </c>
      <c r="M110" s="16">
        <f t="shared" si="43"/>
        <v>1024.6501771168053</v>
      </c>
      <c r="N110" s="102"/>
      <c r="O110" s="103"/>
    </row>
    <row r="111" spans="1:15" ht="12.75">
      <c r="A111" s="17">
        <v>0.075</v>
      </c>
      <c r="B111" s="11">
        <f t="shared" si="36"/>
        <v>954.4278041745413</v>
      </c>
      <c r="C111" s="16">
        <f t="shared" si="37"/>
        <v>1150.2678041745412</v>
      </c>
      <c r="D111" s="11">
        <f t="shared" si="38"/>
        <v>949.1836953603956</v>
      </c>
      <c r="E111" s="16">
        <f t="shared" si="39"/>
        <v>1145.0236953603955</v>
      </c>
      <c r="F111" s="11">
        <f t="shared" si="40"/>
        <v>943.9395865462498</v>
      </c>
      <c r="G111" s="16">
        <f t="shared" si="41"/>
        <v>1139.7795865462497</v>
      </c>
      <c r="H111" s="3"/>
      <c r="I111" s="17">
        <v>0.075</v>
      </c>
      <c r="J111" s="11">
        <f t="shared" si="44"/>
        <v>891.4984984047913</v>
      </c>
      <c r="K111" s="16">
        <f t="shared" si="42"/>
        <v>1087.3384984047914</v>
      </c>
      <c r="L111" s="11">
        <f t="shared" si="45"/>
        <v>839.0574102633332</v>
      </c>
      <c r="M111" s="16">
        <f t="shared" si="43"/>
        <v>1034.897410263333</v>
      </c>
      <c r="N111" s="102"/>
      <c r="O111" s="103"/>
    </row>
    <row r="112" spans="1:15" ht="12.75">
      <c r="A112" s="17">
        <v>0.07625</v>
      </c>
      <c r="B112" s="11">
        <f t="shared" si="36"/>
        <v>966.1384637740788</v>
      </c>
      <c r="C112" s="16">
        <f t="shared" si="37"/>
        <v>1161.9784637740788</v>
      </c>
      <c r="D112" s="11">
        <f t="shared" si="38"/>
        <v>960.830010676419</v>
      </c>
      <c r="E112" s="16">
        <f t="shared" si="39"/>
        <v>1156.670010676419</v>
      </c>
      <c r="F112" s="11">
        <f t="shared" si="40"/>
        <v>955.5215575787591</v>
      </c>
      <c r="G112" s="16">
        <f t="shared" si="41"/>
        <v>1151.3615575787592</v>
      </c>
      <c r="H112" s="3"/>
      <c r="I112" s="17">
        <v>0.07625</v>
      </c>
      <c r="J112" s="11">
        <f t="shared" si="44"/>
        <v>902.4370266021615</v>
      </c>
      <c r="K112" s="16">
        <f t="shared" si="42"/>
        <v>1098.2770266021614</v>
      </c>
      <c r="L112" s="11">
        <f t="shared" si="45"/>
        <v>849.3524956255637</v>
      </c>
      <c r="M112" s="16">
        <f t="shared" si="43"/>
        <v>1045.1924956255637</v>
      </c>
      <c r="N112" s="102"/>
      <c r="O112" s="103"/>
    </row>
    <row r="113" spans="1:15" ht="12.75">
      <c r="A113" s="17">
        <v>0.0775</v>
      </c>
      <c r="B113" s="11">
        <f t="shared" si="36"/>
        <v>977.902715188096</v>
      </c>
      <c r="C113" s="16">
        <f t="shared" si="37"/>
        <v>1173.7427151880959</v>
      </c>
      <c r="D113" s="11">
        <f t="shared" si="38"/>
        <v>972.5296233464032</v>
      </c>
      <c r="E113" s="16">
        <f t="shared" si="39"/>
        <v>1168.3696233464032</v>
      </c>
      <c r="F113" s="11">
        <f t="shared" si="40"/>
        <v>967.1565315047102</v>
      </c>
      <c r="G113" s="16">
        <f t="shared" si="41"/>
        <v>1162.9965315047102</v>
      </c>
      <c r="H113" s="3"/>
      <c r="I113" s="17">
        <v>0.0775</v>
      </c>
      <c r="J113" s="11">
        <f t="shared" si="44"/>
        <v>913.425613087782</v>
      </c>
      <c r="K113" s="16">
        <f t="shared" si="42"/>
        <v>1109.265613087782</v>
      </c>
      <c r="L113" s="11">
        <f t="shared" si="45"/>
        <v>859.6946946708536</v>
      </c>
      <c r="M113" s="16">
        <f t="shared" si="43"/>
        <v>1055.5346946708535</v>
      </c>
      <c r="N113" s="102"/>
      <c r="O113" s="103"/>
    </row>
    <row r="114" spans="1:15" ht="12.75">
      <c r="A114" s="17">
        <v>0.07875</v>
      </c>
      <c r="B114" s="11">
        <f t="shared" si="36"/>
        <v>989.7197202950042</v>
      </c>
      <c r="C114" s="16">
        <f t="shared" si="37"/>
        <v>1185.5597202950041</v>
      </c>
      <c r="D114" s="11">
        <f t="shared" si="38"/>
        <v>984.2816998538228</v>
      </c>
      <c r="E114" s="16">
        <f t="shared" si="39"/>
        <v>1180.1216998538227</v>
      </c>
      <c r="F114" s="11">
        <f t="shared" si="40"/>
        <v>978.8436794126416</v>
      </c>
      <c r="G114" s="16">
        <f t="shared" si="41"/>
        <v>1174.6836794126416</v>
      </c>
      <c r="H114" s="3"/>
      <c r="I114" s="17">
        <v>0.07875</v>
      </c>
      <c r="J114" s="11">
        <f t="shared" si="44"/>
        <v>924.4634750008281</v>
      </c>
      <c r="K114" s="16">
        <f t="shared" si="42"/>
        <v>1120.303475000828</v>
      </c>
      <c r="L114" s="11">
        <f t="shared" si="45"/>
        <v>870.0832705890147</v>
      </c>
      <c r="M114" s="16">
        <f t="shared" si="43"/>
        <v>1065.9232705890147</v>
      </c>
      <c r="N114" s="102"/>
      <c r="O114" s="103"/>
    </row>
    <row r="115" spans="1:15" ht="12.75">
      <c r="A115" s="18">
        <v>0.08</v>
      </c>
      <c r="B115" s="19">
        <f t="shared" si="36"/>
        <v>1001.5886433453504</v>
      </c>
      <c r="C115" s="20">
        <f t="shared" si="37"/>
        <v>1197.4286433453503</v>
      </c>
      <c r="D115" s="19">
        <f t="shared" si="38"/>
        <v>996.0854090412552</v>
      </c>
      <c r="E115" s="20">
        <f t="shared" si="39"/>
        <v>1191.925409041255</v>
      </c>
      <c r="F115" s="19">
        <f t="shared" si="40"/>
        <v>990.5821747371598</v>
      </c>
      <c r="G115" s="20">
        <f t="shared" si="41"/>
        <v>1186.4221747371598</v>
      </c>
      <c r="H115" s="3"/>
      <c r="I115" s="18">
        <v>0.08</v>
      </c>
      <c r="J115" s="106">
        <f t="shared" si="44"/>
        <v>935.5498316962064</v>
      </c>
      <c r="K115" s="20">
        <f t="shared" si="42"/>
        <v>1131.3898316962063</v>
      </c>
      <c r="L115" s="19">
        <f t="shared" si="45"/>
        <v>880.5174886552531</v>
      </c>
      <c r="M115" s="20">
        <f t="shared" si="43"/>
        <v>1076.357488655253</v>
      </c>
      <c r="N115" s="102"/>
      <c r="O115" s="103"/>
    </row>
    <row r="116" spans="14:15" ht="12.75">
      <c r="N116" s="97"/>
      <c r="O116" s="97"/>
    </row>
    <row r="117" spans="1:15" ht="12.75">
      <c r="A117" s="93" t="s">
        <v>23</v>
      </c>
      <c r="B117" s="94"/>
      <c r="C117" s="94"/>
      <c r="D117" s="94"/>
      <c r="E117" s="94"/>
      <c r="F117" s="94"/>
      <c r="G117" s="94"/>
      <c r="N117" s="97"/>
      <c r="O117" s="97"/>
    </row>
    <row r="118" spans="1:7" ht="12.75">
      <c r="A118" s="94"/>
      <c r="B118" s="94"/>
      <c r="C118" s="94"/>
      <c r="D118" s="94"/>
      <c r="E118" s="94"/>
      <c r="F118" s="94"/>
      <c r="G118" s="94"/>
    </row>
    <row r="119" spans="1:7" ht="12.75">
      <c r="A119" s="94"/>
      <c r="B119" s="94"/>
      <c r="C119" s="94"/>
      <c r="D119" s="94"/>
      <c r="E119" s="94"/>
      <c r="F119" s="94"/>
      <c r="G119" s="94"/>
    </row>
    <row r="120" spans="1:7" ht="12.75">
      <c r="A120" s="94"/>
      <c r="B120" s="94"/>
      <c r="C120" s="94"/>
      <c r="D120" s="94"/>
      <c r="E120" s="94"/>
      <c r="F120" s="94"/>
      <c r="G120" s="94"/>
    </row>
  </sheetData>
  <mergeCells count="75">
    <mergeCell ref="L92:M92"/>
    <mergeCell ref="J93:K93"/>
    <mergeCell ref="L93:M93"/>
    <mergeCell ref="A1:E3"/>
    <mergeCell ref="J91:K91"/>
    <mergeCell ref="L91:M91"/>
    <mergeCell ref="B93:C93"/>
    <mergeCell ref="D93:E93"/>
    <mergeCell ref="F93:G93"/>
    <mergeCell ref="J66:K66"/>
    <mergeCell ref="A117:G120"/>
    <mergeCell ref="J92:K92"/>
    <mergeCell ref="F2:I2"/>
    <mergeCell ref="F3:I3"/>
    <mergeCell ref="F1:I1"/>
    <mergeCell ref="B92:C92"/>
    <mergeCell ref="D92:E92"/>
    <mergeCell ref="F92:G92"/>
    <mergeCell ref="B91:C91"/>
    <mergeCell ref="D91:E91"/>
    <mergeCell ref="F91:G91"/>
    <mergeCell ref="F66:G66"/>
    <mergeCell ref="L66:M66"/>
    <mergeCell ref="N66:O66"/>
    <mergeCell ref="B67:C67"/>
    <mergeCell ref="D67:E67"/>
    <mergeCell ref="F67:G67"/>
    <mergeCell ref="J67:K67"/>
    <mergeCell ref="L67:M67"/>
    <mergeCell ref="N67:O67"/>
    <mergeCell ref="B66:C66"/>
    <mergeCell ref="D66:E66"/>
    <mergeCell ref="L65:M65"/>
    <mergeCell ref="N65:O65"/>
    <mergeCell ref="B41:C41"/>
    <mergeCell ref="D41:E41"/>
    <mergeCell ref="J41:K41"/>
    <mergeCell ref="F41:G41"/>
    <mergeCell ref="B65:C65"/>
    <mergeCell ref="D65:E65"/>
    <mergeCell ref="F65:G65"/>
    <mergeCell ref="J65:K65"/>
    <mergeCell ref="J40:K40"/>
    <mergeCell ref="L40:M40"/>
    <mergeCell ref="N40:O40"/>
    <mergeCell ref="L41:M41"/>
    <mergeCell ref="N41:O41"/>
    <mergeCell ref="B9:C9"/>
    <mergeCell ref="J13:K13"/>
    <mergeCell ref="L13:M13"/>
    <mergeCell ref="J15:K15"/>
    <mergeCell ref="L15:M15"/>
    <mergeCell ref="F13:G13"/>
    <mergeCell ref="F14:G14"/>
    <mergeCell ref="N13:O13"/>
    <mergeCell ref="J14:K14"/>
    <mergeCell ref="L14:M14"/>
    <mergeCell ref="N14:O14"/>
    <mergeCell ref="N15:O15"/>
    <mergeCell ref="B39:C39"/>
    <mergeCell ref="D39:E39"/>
    <mergeCell ref="F39:G39"/>
    <mergeCell ref="F15:G15"/>
    <mergeCell ref="J39:K39"/>
    <mergeCell ref="L39:M39"/>
    <mergeCell ref="N39:O39"/>
    <mergeCell ref="F40:G40"/>
    <mergeCell ref="B13:C13"/>
    <mergeCell ref="B14:C14"/>
    <mergeCell ref="B15:C15"/>
    <mergeCell ref="D13:E13"/>
    <mergeCell ref="D14:E14"/>
    <mergeCell ref="D15:E15"/>
    <mergeCell ref="B40:C40"/>
    <mergeCell ref="D40:E40"/>
  </mergeCells>
  <hyperlinks>
    <hyperlink ref="F3" r:id="rId1" display="www.FastNoteOffers.com"/>
  </hyperlinks>
  <printOptions/>
  <pageMargins left="0.5" right="0.5" top="0.5" bottom="0.5" header="0.5" footer="0.5"/>
  <pageSetup fitToHeight="0" fitToWidth="1" horizontalDpi="600" verticalDpi="600" orientation="portrait" scale="66" r:id="rId3"/>
  <rowBreaks count="1" manualBreakCount="1">
    <brk id="63" max="255" man="1"/>
  </rowBreaks>
  <ignoredErrors>
    <ignoredError sqref="E21:E37 C21:C37 C17:C20 D21:D37 E17:E20 F21:F37 D17:D20 F17:F20 K17:K37 M17:M37 C43:C63 E43:E63 K43:K63 M43:M63 L17:L37 N17:N37 D43:D63 F43:F63 L43:L63 N43:N63 C69:C89 E69:E89 K69:K89 M69:M89 C99:C115 E99:E115 D69:D89 F69:F89 L69:L89 N69:N89 D99:D115 F99:F115 K95:K98 F95:F98 D95:D98 E95:E98 C95:C98 K99:K115 L9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3" sqref="A13"/>
    </sheetView>
  </sheetViews>
  <sheetFormatPr defaultColWidth="9.140625" defaultRowHeight="12.75"/>
  <cols>
    <col min="1" max="1" width="11.28125" style="0" bestFit="1" customWidth="1"/>
    <col min="2" max="2" width="11.140625" style="0" bestFit="1" customWidth="1"/>
    <col min="3" max="3" width="8.28125" style="0" bestFit="1" customWidth="1"/>
    <col min="4" max="4" width="9.00390625" style="0" bestFit="1" customWidth="1"/>
    <col min="5" max="5" width="10.57421875" style="0" customWidth="1"/>
    <col min="6" max="6" width="4.57421875" style="0" bestFit="1" customWidth="1"/>
  </cols>
  <sheetData>
    <row r="1" spans="1:10" ht="15.75">
      <c r="A1" s="90"/>
      <c r="B1" s="90"/>
      <c r="C1" s="90"/>
      <c r="D1" s="90"/>
      <c r="E1" s="90"/>
      <c r="F1" s="92" t="s">
        <v>20</v>
      </c>
      <c r="G1" s="92"/>
      <c r="H1" s="92"/>
      <c r="I1" s="92"/>
      <c r="J1" s="50"/>
    </row>
    <row r="2" spans="1:10" ht="12.75">
      <c r="A2" s="90"/>
      <c r="B2" s="90"/>
      <c r="C2" s="90"/>
      <c r="D2" s="90"/>
      <c r="E2" s="90"/>
      <c r="F2" s="89" t="s">
        <v>21</v>
      </c>
      <c r="G2" s="90"/>
      <c r="H2" s="90"/>
      <c r="I2" s="90"/>
      <c r="J2" s="24"/>
    </row>
    <row r="3" spans="1:10" ht="12.75">
      <c r="A3" s="90"/>
      <c r="B3" s="90"/>
      <c r="C3" s="90"/>
      <c r="D3" s="90"/>
      <c r="E3" s="90"/>
      <c r="F3" s="91" t="s">
        <v>22</v>
      </c>
      <c r="G3" s="90"/>
      <c r="H3" s="90"/>
      <c r="I3" s="90"/>
      <c r="J3" s="31"/>
    </row>
    <row r="4" spans="1:6" ht="13.5" thickBot="1">
      <c r="A4" s="37"/>
      <c r="B4" s="37"/>
      <c r="C4" s="37"/>
      <c r="D4" s="37"/>
      <c r="E4" s="37"/>
      <c r="F4" s="37"/>
    </row>
    <row r="5" spans="1:6" ht="13.5" thickTop="1">
      <c r="A5" s="95" t="s">
        <v>16</v>
      </c>
      <c r="B5" s="96"/>
      <c r="C5" s="96"/>
      <c r="D5" s="48"/>
      <c r="E5" s="48"/>
      <c r="F5" s="58"/>
    </row>
    <row r="6" spans="1:6" ht="12.75">
      <c r="A6" s="59" t="s">
        <v>0</v>
      </c>
      <c r="B6" s="73">
        <v>150000</v>
      </c>
      <c r="C6" s="29"/>
      <c r="D6" s="3"/>
      <c r="E6" s="3"/>
      <c r="F6" s="33"/>
    </row>
    <row r="7" spans="1:6" ht="13.5" thickBot="1">
      <c r="A7" s="60" t="s">
        <v>1</v>
      </c>
      <c r="B7" s="74">
        <v>20000</v>
      </c>
      <c r="C7" s="28">
        <f>B7/B6</f>
        <v>0.13333333333333333</v>
      </c>
      <c r="E7" s="3"/>
      <c r="F7" s="33"/>
    </row>
    <row r="8" spans="1:6" ht="13.5" thickTop="1">
      <c r="A8" s="59" t="s">
        <v>2</v>
      </c>
      <c r="B8" s="25">
        <f>B6-B7</f>
        <v>130000</v>
      </c>
      <c r="C8" s="51"/>
      <c r="D8" s="3"/>
      <c r="E8" s="3"/>
      <c r="F8" s="33"/>
    </row>
    <row r="9" spans="1:6" ht="12.75">
      <c r="A9" s="61"/>
      <c r="B9" s="51"/>
      <c r="C9" s="51"/>
      <c r="D9" s="3"/>
      <c r="E9" s="3"/>
      <c r="F9" s="33"/>
    </row>
    <row r="10" spans="1:6" ht="12.75">
      <c r="A10" s="59" t="s">
        <v>17</v>
      </c>
      <c r="B10" s="75">
        <v>0.05125</v>
      </c>
      <c r="C10" s="2"/>
      <c r="D10" s="27" t="s">
        <v>15</v>
      </c>
      <c r="E10" s="4">
        <f>-PMT(B10/12,B11*12,B8)</f>
        <v>666.4940268333977</v>
      </c>
      <c r="F10" s="34" t="s">
        <v>3</v>
      </c>
    </row>
    <row r="11" spans="1:6" ht="13.5" thickBot="1">
      <c r="A11" s="60" t="s">
        <v>10</v>
      </c>
      <c r="B11" s="76">
        <v>35</v>
      </c>
      <c r="C11" s="39" t="s">
        <v>11</v>
      </c>
      <c r="D11" s="37"/>
      <c r="E11" s="49">
        <f>E10+'Payment Estimator'!F11</f>
        <v>862.3340268333977</v>
      </c>
      <c r="F11" s="41" t="s">
        <v>4</v>
      </c>
    </row>
    <row r="12" ht="13.5" thickTop="1"/>
  </sheetData>
  <mergeCells count="5">
    <mergeCell ref="A5:C5"/>
    <mergeCell ref="A1:E3"/>
    <mergeCell ref="F1:I1"/>
    <mergeCell ref="F2:I2"/>
    <mergeCell ref="F3:I3"/>
  </mergeCells>
  <hyperlinks>
    <hyperlink ref="F3" r:id="rId1" display="www.FastNoteOffers.co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FastNoteOffers</Company>
  <HyperlinkBase>www.fastnoteoffers.com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FastNoteOffers Owner Financing Estimator</dc:title>
  <dc:subject/>
  <dc:creator>Patrick Friedl, FastNoteOffers</dc:creator>
  <cp:keywords>Mortgage Payment, Note Payment, Note Purchase, Mortgage Purchase, Trust Deed Purchase, Contract For Deed</cp:keywords>
  <dc:description>The Owner Financing Estimator is a free tool from FastNoteOffers that allows users to estimate payments on an amoritized mortgage or note.</dc:description>
  <cp:lastModifiedBy> </cp:lastModifiedBy>
  <cp:lastPrinted>2008-01-21T16:17:44Z</cp:lastPrinted>
  <dcterms:created xsi:type="dcterms:W3CDTF">2008-01-17T17:33:22Z</dcterms:created>
  <dcterms:modified xsi:type="dcterms:W3CDTF">2008-02-11T21:59:25Z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