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6765" activeTab="0"/>
  </bookViews>
  <sheets>
    <sheet name="Welcome" sheetId="1" r:id="rId1"/>
    <sheet name="Your ROI" sheetId="2" r:id="rId2"/>
    <sheet name="Financial Distress Prevalence" sheetId="3" r:id="rId3"/>
  </sheets>
  <definedNames>
    <definedName name="_xlnm.Print_Area" localSheetId="1">'Your ROI'!$A$1:$Q$62</definedName>
  </definedNames>
  <calcPr fullCalcOnLoad="1"/>
</workbook>
</file>

<file path=xl/sharedStrings.xml><?xml version="1.0" encoding="utf-8"?>
<sst xmlns="http://schemas.openxmlformats.org/spreadsheetml/2006/main" count="105" uniqueCount="93">
  <si>
    <t>Financial Well-being ROI Calculator</t>
  </si>
  <si>
    <t>Number of Employees</t>
  </si>
  <si>
    <t>Percentage of "Stressed" helped</t>
  </si>
  <si>
    <t>Average Annual Pay</t>
  </si>
  <si>
    <t>Minutes per day spent on personal financial matters</t>
  </si>
  <si>
    <t>Days absent per year due to financial matters, including impact of other jobs</t>
  </si>
  <si>
    <t>ROI</t>
  </si>
  <si>
    <t>Other Collateral Benefits Not Included in ROI</t>
  </si>
  <si>
    <t>Reduced Overtime of Non-Financially Stressed Staff</t>
  </si>
  <si>
    <t>Improved Team Morale and Productivity</t>
  </si>
  <si>
    <t>Fewer Quality Events or other Accidents</t>
  </si>
  <si>
    <t>Reduced Pressure on Wage and Benefit growth</t>
  </si>
  <si>
    <t>Reduced exposure to future litigation</t>
  </si>
  <si>
    <t>Reduced exposure to unions</t>
  </si>
  <si>
    <t>Reduced employer Social Security taxes due to higher Spending Accounts</t>
  </si>
  <si>
    <t>A:</t>
  </si>
  <si>
    <t>B:</t>
  </si>
  <si>
    <t>C:</t>
  </si>
  <si>
    <t>D:</t>
  </si>
  <si>
    <t>E:</t>
  </si>
  <si>
    <t>Improvement in Hours lost per year on the clock</t>
  </si>
  <si>
    <t>Improvement in Hours of absence</t>
  </si>
  <si>
    <t>Dollarized Gain/EE</t>
  </si>
  <si>
    <t>Avg Gain/ Employee</t>
  </si>
  <si>
    <t>Improved Loyalty and Commitment of entire workforce (significant impact on profitability and quality)</t>
  </si>
  <si>
    <t>Annual Financial Well-being Budget</t>
  </si>
  <si>
    <t>Dollarized Cost/EE</t>
  </si>
  <si>
    <t>Assumed Annual Financial Well-being Cost per Employee</t>
  </si>
  <si>
    <t>Key Assumptions</t>
  </si>
  <si>
    <t>Client Assumptions</t>
  </si>
  <si>
    <t>Research Norms</t>
  </si>
  <si>
    <t># Employees</t>
  </si>
  <si>
    <t>Client Opportunity</t>
  </si>
  <si>
    <t>Productivity/Cost Assumptions</t>
  </si>
  <si>
    <t>Client Cost</t>
  </si>
  <si>
    <t>Reduced Healthcare costs</t>
  </si>
  <si>
    <t>Cost of Well-being Opportunities on the clock</t>
  </si>
  <si>
    <t xml:space="preserve">Productivity Loss due to Distraction/Lack of Focus </t>
  </si>
  <si>
    <t>Net Client Opportunity</t>
  </si>
  <si>
    <t>per hour</t>
  </si>
  <si>
    <t>Internal Material Costs and Administration</t>
  </si>
  <si>
    <r>
      <t xml:space="preserve">ROI does </t>
    </r>
    <r>
      <rPr>
        <u val="single"/>
        <sz val="10"/>
        <color indexed="10"/>
        <rFont val="Arial"/>
        <family val="2"/>
      </rPr>
      <t>not</t>
    </r>
    <r>
      <rPr>
        <sz val="10"/>
        <color indexed="10"/>
        <rFont val="Arial"/>
        <family val="2"/>
      </rPr>
      <t xml:space="preserve"> include of impact on the </t>
    </r>
  </si>
  <si>
    <t>Improved Recruiting and Retention (another significant impact on profitability &amp; quality)</t>
  </si>
  <si>
    <t xml:space="preserve"> -  Most research suggests 50 to 150% of annual pay</t>
  </si>
  <si>
    <r>
      <t xml:space="preserve"> -  </t>
    </r>
    <r>
      <rPr>
        <sz val="10"/>
        <color indexed="10"/>
        <rFont val="Arial"/>
        <family val="2"/>
      </rPr>
      <t>Likely 30% to 35%</t>
    </r>
  </si>
  <si>
    <t>Average Hard Turnover Cost</t>
  </si>
  <si>
    <t>Annual healthcare costs attributed to Financial Stress</t>
  </si>
  <si>
    <t>Fewer Employee Turnovers</t>
  </si>
  <si>
    <t xml:space="preserve">individuals that participated in Financial Education but weren't previously "significantly stressed" </t>
  </si>
  <si>
    <t>Anticipated Client Results</t>
  </si>
  <si>
    <t xml:space="preserve"> -  Research says financially stressed are 20% less productive</t>
  </si>
  <si>
    <t>FTE's</t>
  </si>
  <si>
    <t>Total Anticipated Savngs:</t>
  </si>
  <si>
    <t>Anticipated Client Investment</t>
  </si>
  <si>
    <t>FTE Savings</t>
  </si>
  <si>
    <t>Total Anticipated Client Investment:</t>
  </si>
  <si>
    <t xml:space="preserve"> -  Improvement in turnover of financially stressed</t>
  </si>
  <si>
    <t xml:space="preserve">Percentage of workforce under significant financial stress </t>
  </si>
  <si>
    <t>Current Turnover Rate of "Stressed"  workers</t>
  </si>
  <si>
    <t>Basic Demographics</t>
  </si>
  <si>
    <t xml:space="preserve">Percentage of "Stressed" helped </t>
  </si>
  <si>
    <t>Percentage of workforce under significant financial stress</t>
  </si>
  <si>
    <t>Hours on the clock allowed for Well-being training/activities</t>
  </si>
  <si>
    <t xml:space="preserve"> -  See Financial Distress Prevalence Tab</t>
  </si>
  <si>
    <t>© 2007 Pathways Financial Solutions, Inc.</t>
  </si>
  <si>
    <r>
      <t xml:space="preserve">Key Assumptions - </t>
    </r>
    <r>
      <rPr>
        <b/>
        <i/>
        <sz val="12"/>
        <rFont val="Arial"/>
        <family val="2"/>
      </rPr>
      <t>Your assumptions as compared to recent academic and corporate research</t>
    </r>
  </si>
  <si>
    <r>
      <t>Number of Employees</t>
    </r>
    <r>
      <rPr>
        <sz val="10"/>
        <rFont val="Arial"/>
        <family val="0"/>
      </rPr>
      <t xml:space="preserve"> - the number of employees that would be eligible for the workplace financial wellness program</t>
    </r>
  </si>
  <si>
    <r>
      <t>Average Annual Pay</t>
    </r>
    <r>
      <rPr>
        <sz val="10"/>
        <rFont val="Arial"/>
        <family val="0"/>
      </rPr>
      <t xml:space="preserve"> - the average annual level pay for the above group</t>
    </r>
  </si>
  <si>
    <r>
      <t>Current Turnover Rate of "Stressed"  workers</t>
    </r>
    <r>
      <rPr>
        <sz val="10"/>
        <rFont val="Arial"/>
        <family val="0"/>
      </rPr>
      <t xml:space="preserve"> </t>
    </r>
    <r>
      <rPr>
        <i/>
        <sz val="10"/>
        <rFont val="Arial"/>
        <family val="2"/>
      </rPr>
      <t>(which will always be higher than the organization's overall turnover rate)</t>
    </r>
  </si>
  <si>
    <r>
      <t>Hours on the clock allowed for Well-being training/activities</t>
    </r>
    <r>
      <rPr>
        <sz val="10"/>
        <rFont val="Arial"/>
        <family val="0"/>
      </rPr>
      <t xml:space="preserve"> </t>
    </r>
    <r>
      <rPr>
        <i/>
        <sz val="10"/>
        <rFont val="Arial"/>
        <family val="2"/>
      </rPr>
      <t>(the time "on the clock" for those who take advantage of the onsite resources)</t>
    </r>
  </si>
  <si>
    <r>
      <t>Assumed Annual Financial Well-being Cost per Employee</t>
    </r>
    <r>
      <rPr>
        <sz val="10"/>
        <rFont val="Arial"/>
        <family val="0"/>
      </rPr>
      <t xml:space="preserve"> </t>
    </r>
    <r>
      <rPr>
        <i/>
        <sz val="10"/>
        <rFont val="Arial"/>
        <family val="2"/>
      </rPr>
      <t>(assumed cost of external program management - see above information)</t>
    </r>
  </si>
  <si>
    <t>Pathways Financial Solutions ROI Calculator</t>
  </si>
  <si>
    <r>
      <t xml:space="preserve">Productivity/Cost Assumptions - </t>
    </r>
    <r>
      <rPr>
        <b/>
        <i/>
        <sz val="12"/>
        <rFont val="Arial"/>
        <family val="2"/>
      </rPr>
      <t>Your assumptions as compared to recent academic and corporate research</t>
    </r>
  </si>
  <si>
    <r>
      <t>Minutes per day spent on personal financial matters</t>
    </r>
    <r>
      <rPr>
        <sz val="10"/>
        <rFont val="Arial"/>
        <family val="0"/>
      </rPr>
      <t xml:space="preserve"> </t>
    </r>
  </si>
  <si>
    <r>
      <t>Days absent per year due to financial matters, including impact of other jobs</t>
    </r>
    <r>
      <rPr>
        <sz val="10"/>
        <rFont val="Arial"/>
        <family val="0"/>
      </rPr>
      <t xml:space="preserve"> </t>
    </r>
  </si>
  <si>
    <r>
      <t>Annual healthcare costs attributed to Financial Stress</t>
    </r>
    <r>
      <rPr>
        <sz val="10"/>
        <rFont val="Arial"/>
        <family val="0"/>
      </rPr>
      <t xml:space="preserve"> </t>
    </r>
  </si>
  <si>
    <r>
      <t>Productivity Loss due to Distraction/Lack of Focus</t>
    </r>
    <r>
      <rPr>
        <sz val="10"/>
        <rFont val="Arial"/>
        <family val="0"/>
      </rPr>
      <t xml:space="preserve"> </t>
    </r>
  </si>
  <si>
    <t xml:space="preserve"> - e.g.: Printing, time, communications</t>
  </si>
  <si>
    <t xml:space="preserve"> </t>
  </si>
  <si>
    <t xml:space="preserve">Assumed Internal Cost of Well-being Initiative per Employee </t>
  </si>
  <si>
    <t>Percentage of Employees taking advantage of program per year</t>
  </si>
  <si>
    <t>Distraction Drain Improvement (based on Employees helped)</t>
  </si>
  <si>
    <t>Welcome to the Pathways Financial Solutions Workplace Financial Well-being ROI Calculator!</t>
  </si>
  <si>
    <t>The variable assumptions are reflected in the fields highlighted in yellow.         The research norms are highlighted in red.</t>
  </si>
  <si>
    <t>Outlined below are the key variables used in the calculator:</t>
  </si>
  <si>
    <t xml:space="preserve">Lower Turnover Rate (than above) of "Stressed" Employees helped </t>
  </si>
  <si>
    <r>
      <t xml:space="preserve">The "Your ROI" Tab contains a simple spreadsheet that gives you the chance to input information of your choosing </t>
    </r>
    <r>
      <rPr>
        <i/>
        <sz val="10"/>
        <rFont val="Arial"/>
        <family val="2"/>
      </rPr>
      <t>(as compared to certain contemporary research norms)</t>
    </r>
    <r>
      <rPr>
        <sz val="10"/>
        <rFont val="Arial"/>
        <family val="2"/>
      </rPr>
      <t xml:space="preserve"> on workforce factors that most organizational leaders believe have tangible financial impact on their companies.  You will note that the calculator does not seek to place financial value on factors that are often considered as "soft" by many financial and operating executives.  In fact, this calculator was developed to help the senior financial executives with one of the nation's largest employers (100,000+ employees) understand and accept the financial value proposition of the Pathways Financial program.  It worked!</t>
    </r>
  </si>
  <si>
    <t>It is important to note that the projected ROI is based only on the impact of employees actually helped through the Pathways Financial program.  The stock assumptions are based on actual experience regarding employee program use during any year.  That said, the overall organizational benefit is very profound when the total positive impact is divided by the entire eligible employee population.</t>
  </si>
  <si>
    <r>
      <t xml:space="preserve">A quick word about the cost assumptions.  In many cases, financial service providers will absorb much, if not all, of the costs of these programs.  However, to anticipate the natural expectation of organizational out-of-pocket costs, two assumptions are made.  The </t>
    </r>
    <r>
      <rPr>
        <i/>
        <sz val="10"/>
        <rFont val="Arial"/>
        <family val="2"/>
      </rPr>
      <t>first</t>
    </r>
    <r>
      <rPr>
        <sz val="10"/>
        <rFont val="Arial"/>
        <family val="2"/>
      </rPr>
      <t xml:space="preserve"> is an assumption about internal organizational costs.  The research norm of $100 per year per employee is based on early research from programs them were implemented before the financial services industry figured out the value proposition for them.  The </t>
    </r>
    <r>
      <rPr>
        <i/>
        <sz val="10"/>
        <rFont val="Arial"/>
        <family val="2"/>
      </rPr>
      <t>second</t>
    </r>
    <r>
      <rPr>
        <sz val="10"/>
        <rFont val="Arial"/>
        <family val="2"/>
      </rPr>
      <t xml:space="preserve"> assumption is based on a rough cost per eligible employee per year for external administration of the program.  In reality, this cost is often absorbed by vendors as well.  Additionally, the cost per employee decreases with workforce size and would be negotiated with the client as appropriate.  </t>
    </r>
  </si>
  <si>
    <r>
      <t xml:space="preserve">Lower Turnover Rate </t>
    </r>
    <r>
      <rPr>
        <b/>
        <i/>
        <sz val="10"/>
        <rFont val="Arial"/>
        <family val="2"/>
      </rPr>
      <t>(than above)</t>
    </r>
    <r>
      <rPr>
        <b/>
        <sz val="10"/>
        <rFont val="Arial"/>
        <family val="2"/>
      </rPr>
      <t xml:space="preserve"> of "Stressed" Employees helped </t>
    </r>
    <r>
      <rPr>
        <sz val="10"/>
        <rFont val="Arial"/>
        <family val="0"/>
      </rPr>
      <t xml:space="preserve"> </t>
    </r>
    <r>
      <rPr>
        <i/>
        <sz val="10"/>
        <rFont val="Arial"/>
        <family val="2"/>
      </rPr>
      <t>(your assumption regarding a lower turnover rate of those helped through your program)</t>
    </r>
  </si>
  <si>
    <r>
      <t>Percentage of Employees taking advantage of prorgam per year</t>
    </r>
    <r>
      <rPr>
        <sz val="10"/>
        <rFont val="Arial"/>
        <family val="0"/>
      </rPr>
      <t xml:space="preserve"> </t>
    </r>
    <r>
      <rPr>
        <i/>
        <sz val="10"/>
        <rFont val="Arial"/>
        <family val="2"/>
      </rPr>
      <t>(the portion of your workforce who your take advantage of the workplace resources in any year)</t>
    </r>
  </si>
  <si>
    <r>
      <t>Assumed Internal Cost of Well-being Initiative per Employee</t>
    </r>
    <r>
      <rPr>
        <sz val="10"/>
        <rFont val="Arial"/>
        <family val="0"/>
      </rPr>
      <t xml:space="preserve"> </t>
    </r>
    <r>
      <rPr>
        <i/>
        <sz val="10"/>
        <rFont val="Arial"/>
        <family val="2"/>
      </rPr>
      <t>(your estimate of internal costs, e.g.:  printing, communications, etc. - see above information)</t>
    </r>
  </si>
  <si>
    <t>to          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</si>
</sst>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_(* #,##0.0_);_(* \(#,##0.0\);_(* &quot;-&quot;??_);_(@_)"/>
    <numFmt numFmtId="168" formatCode="_(* #,##0_);_(* \(#,##0\);_(* &quot;-&quot;??_);_(@_)"/>
    <numFmt numFmtId="169" formatCode="0.0000"/>
    <numFmt numFmtId="170" formatCode="0.000"/>
    <numFmt numFmtId="171" formatCode="0.0"/>
  </numFmts>
  <fonts count="19">
    <font>
      <sz val="10"/>
      <name val="Arial"/>
      <family val="0"/>
    </font>
    <font>
      <sz val="10"/>
      <color indexed="10"/>
      <name val="Arial"/>
      <family val="2"/>
    </font>
    <font>
      <b/>
      <sz val="12"/>
      <name val="Arial"/>
      <family val="2"/>
    </font>
    <font>
      <u val="single"/>
      <sz val="10"/>
      <color indexed="12"/>
      <name val="Arial"/>
      <family val="0"/>
    </font>
    <font>
      <u val="single"/>
      <sz val="10"/>
      <color indexed="36"/>
      <name val="Arial"/>
      <family val="0"/>
    </font>
    <font>
      <b/>
      <sz val="10"/>
      <name val="Arial"/>
      <family val="2"/>
    </font>
    <font>
      <b/>
      <sz val="16"/>
      <name val="Arial"/>
      <family val="2"/>
    </font>
    <font>
      <u val="single"/>
      <sz val="10"/>
      <color indexed="10"/>
      <name val="Arial"/>
      <family val="2"/>
    </font>
    <font>
      <b/>
      <sz val="12"/>
      <color indexed="17"/>
      <name val="Arial"/>
      <family val="2"/>
    </font>
    <font>
      <sz val="10"/>
      <color indexed="17"/>
      <name val="Arial"/>
      <family val="0"/>
    </font>
    <font>
      <b/>
      <sz val="10"/>
      <color indexed="17"/>
      <name val="Arial"/>
      <family val="2"/>
    </font>
    <font>
      <sz val="20"/>
      <color indexed="8"/>
      <name val="Arial Narrow"/>
      <family val="0"/>
    </font>
    <font>
      <sz val="20"/>
      <color indexed="9"/>
      <name val="Arial Narrow"/>
      <family val="0"/>
    </font>
    <font>
      <sz val="12"/>
      <color indexed="8"/>
      <name val="Arial Narrow"/>
      <family val="0"/>
    </font>
    <font>
      <i/>
      <sz val="12"/>
      <color indexed="8"/>
      <name val="Arial Narrow"/>
      <family val="0"/>
    </font>
    <font>
      <sz val="8"/>
      <name val="Arial"/>
      <family val="0"/>
    </font>
    <font>
      <b/>
      <i/>
      <sz val="12"/>
      <name val="Arial"/>
      <family val="2"/>
    </font>
    <font>
      <i/>
      <sz val="10"/>
      <name val="Arial"/>
      <family val="2"/>
    </font>
    <font>
      <b/>
      <i/>
      <sz val="10"/>
      <name val="Arial"/>
      <family val="2"/>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2"/>
        <bgColor indexed="64"/>
      </patternFill>
    </fill>
  </fills>
  <borders count="17">
    <border>
      <left/>
      <right/>
      <top/>
      <bottom/>
      <diagonal/>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color indexed="63"/>
      </right>
      <top>
        <color indexed="63"/>
      </top>
      <bottom style="thin"/>
    </border>
    <border>
      <left>
        <color indexed="63"/>
      </left>
      <right>
        <color indexed="63"/>
      </right>
      <top style="medium">
        <color indexed="17"/>
      </top>
      <bottom>
        <color indexed="63"/>
      </bottom>
    </border>
    <border>
      <left style="double">
        <color indexed="17"/>
      </left>
      <right>
        <color indexed="63"/>
      </right>
      <top style="medium">
        <color indexed="17"/>
      </top>
      <bottom>
        <color indexed="63"/>
      </bottom>
    </border>
    <border>
      <left>
        <color indexed="63"/>
      </left>
      <right style="double">
        <color indexed="17"/>
      </right>
      <top style="medium">
        <color indexed="17"/>
      </top>
      <bottom>
        <color indexed="63"/>
      </bottom>
    </border>
    <border>
      <left style="double">
        <color indexed="17"/>
      </left>
      <right>
        <color indexed="63"/>
      </right>
      <top>
        <color indexed="63"/>
      </top>
      <bottom style="double">
        <color indexed="17"/>
      </bottom>
    </border>
    <border>
      <left>
        <color indexed="63"/>
      </left>
      <right>
        <color indexed="63"/>
      </right>
      <top>
        <color indexed="63"/>
      </top>
      <bottom style="double">
        <color indexed="17"/>
      </bottom>
    </border>
    <border>
      <left>
        <color indexed="63"/>
      </left>
      <right style="double">
        <color indexed="17"/>
      </right>
      <top>
        <color indexed="63"/>
      </top>
      <bottom style="double">
        <color indexed="17"/>
      </bottom>
    </border>
    <border>
      <left style="double">
        <color indexed="17"/>
      </left>
      <right>
        <color indexed="63"/>
      </right>
      <top style="double">
        <color indexed="17"/>
      </top>
      <bottom>
        <color indexed="63"/>
      </bottom>
    </border>
    <border>
      <left>
        <color indexed="63"/>
      </left>
      <right>
        <color indexed="63"/>
      </right>
      <top style="double">
        <color indexed="17"/>
      </top>
      <bottom>
        <color indexed="63"/>
      </bottom>
    </border>
    <border>
      <left>
        <color indexed="63"/>
      </left>
      <right style="double">
        <color indexed="17"/>
      </right>
      <top style="double">
        <color indexed="17"/>
      </top>
      <bottom>
        <color indexed="63"/>
      </bottom>
    </border>
    <border>
      <left style="double">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double">
        <color indexed="17"/>
      </right>
      <top>
        <color indexed="63"/>
      </top>
      <bottom style="medium">
        <color indexed="17"/>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2" borderId="0" xfId="0" applyFill="1" applyBorder="1" applyAlignment="1">
      <alignment/>
    </xf>
    <xf numFmtId="0" fontId="0" fillId="2" borderId="0" xfId="0" applyFill="1" applyAlignment="1">
      <alignment/>
    </xf>
    <xf numFmtId="0" fontId="5" fillId="2" borderId="0" xfId="0" applyFont="1" applyFill="1" applyAlignment="1">
      <alignment horizontal="left"/>
    </xf>
    <xf numFmtId="0" fontId="0" fillId="2" borderId="0" xfId="0" applyFill="1" applyAlignment="1">
      <alignment horizontal="left"/>
    </xf>
    <xf numFmtId="0" fontId="5" fillId="2" borderId="0" xfId="0" applyFont="1" applyFill="1" applyAlignment="1">
      <alignment/>
    </xf>
    <xf numFmtId="0" fontId="0" fillId="2" borderId="0" xfId="0" applyFill="1" applyAlignment="1" applyProtection="1">
      <alignment/>
      <protection hidden="1"/>
    </xf>
    <xf numFmtId="0" fontId="5" fillId="2" borderId="0" xfId="0" applyFont="1" applyFill="1" applyAlignment="1" applyProtection="1">
      <alignment horizontal="left"/>
      <protection hidden="1"/>
    </xf>
    <xf numFmtId="0" fontId="0" fillId="2" borderId="0" xfId="0" applyFill="1" applyAlignment="1" applyProtection="1">
      <alignment horizontal="right"/>
      <protection hidden="1"/>
    </xf>
    <xf numFmtId="0" fontId="0" fillId="2" borderId="0" xfId="0" applyFill="1" applyAlignment="1" applyProtection="1">
      <alignment horizontal="left"/>
      <protection hidden="1"/>
    </xf>
    <xf numFmtId="165" fontId="0" fillId="2" borderId="0" xfId="0" applyNumberFormat="1" applyFill="1" applyAlignment="1" applyProtection="1">
      <alignment/>
      <protection hidden="1"/>
    </xf>
    <xf numFmtId="164" fontId="0" fillId="2" borderId="0" xfId="0" applyNumberFormat="1" applyFill="1" applyAlignment="1" applyProtection="1">
      <alignment/>
      <protection hidden="1"/>
    </xf>
    <xf numFmtId="0" fontId="0" fillId="2" borderId="0" xfId="0" applyFill="1" applyAlignment="1" applyProtection="1">
      <alignment/>
      <protection hidden="1"/>
    </xf>
    <xf numFmtId="165" fontId="5" fillId="2" borderId="1" xfId="0" applyNumberFormat="1" applyFont="1" applyFill="1" applyBorder="1" applyAlignment="1" applyProtection="1">
      <alignment horizontal="right" wrapText="1"/>
      <protection hidden="1"/>
    </xf>
    <xf numFmtId="9" fontId="1" fillId="2" borderId="2" xfId="0" applyNumberFormat="1" applyFont="1" applyFill="1" applyBorder="1" applyAlignment="1" applyProtection="1">
      <alignment/>
      <protection hidden="1"/>
    </xf>
    <xf numFmtId="0" fontId="1" fillId="2" borderId="0" xfId="0" applyFont="1" applyFill="1" applyAlignment="1" applyProtection="1">
      <alignment horizontal="left"/>
      <protection hidden="1"/>
    </xf>
    <xf numFmtId="9" fontId="1" fillId="2" borderId="0" xfId="0" applyNumberFormat="1" applyFont="1" applyFill="1" applyBorder="1" applyAlignment="1" applyProtection="1">
      <alignment/>
      <protection hidden="1"/>
    </xf>
    <xf numFmtId="0" fontId="1" fillId="2" borderId="0" xfId="0" applyFont="1" applyFill="1" applyAlignment="1" applyProtection="1">
      <alignment horizontal="left"/>
      <protection hidden="1"/>
    </xf>
    <xf numFmtId="9" fontId="0" fillId="2" borderId="2" xfId="0" applyNumberFormat="1" applyFill="1" applyBorder="1" applyAlignment="1" applyProtection="1">
      <alignment/>
      <protection hidden="1"/>
    </xf>
    <xf numFmtId="9" fontId="0" fillId="2" borderId="0" xfId="0" applyNumberFormat="1" applyFill="1" applyBorder="1" applyAlignment="1" applyProtection="1">
      <alignment/>
      <protection hidden="1"/>
    </xf>
    <xf numFmtId="43" fontId="0" fillId="2" borderId="2" xfId="15" applyFill="1" applyBorder="1" applyAlignment="1" applyProtection="1">
      <alignment/>
      <protection hidden="1"/>
    </xf>
    <xf numFmtId="43" fontId="0" fillId="2" borderId="0" xfId="15" applyFill="1" applyBorder="1" applyAlignment="1" applyProtection="1">
      <alignment/>
      <protection hidden="1"/>
    </xf>
    <xf numFmtId="164" fontId="0" fillId="2" borderId="2" xfId="0" applyNumberFormat="1" applyFill="1" applyBorder="1" applyAlignment="1" applyProtection="1">
      <alignment/>
      <protection hidden="1"/>
    </xf>
    <xf numFmtId="0" fontId="1" fillId="2" borderId="0" xfId="0" applyFont="1" applyFill="1" applyAlignment="1" applyProtection="1">
      <alignment/>
      <protection hidden="1"/>
    </xf>
    <xf numFmtId="164" fontId="0" fillId="2" borderId="0" xfId="0" applyNumberFormat="1" applyFill="1" applyBorder="1" applyAlignment="1" applyProtection="1">
      <alignment/>
      <protection hidden="1"/>
    </xf>
    <xf numFmtId="0" fontId="0" fillId="2" borderId="2" xfId="0" applyFill="1" applyBorder="1" applyAlignment="1" applyProtection="1">
      <alignment/>
      <protection hidden="1"/>
    </xf>
    <xf numFmtId="0" fontId="5" fillId="2" borderId="0" xfId="0" applyFont="1" applyFill="1" applyAlignment="1" applyProtection="1">
      <alignment/>
      <protection hidden="1"/>
    </xf>
    <xf numFmtId="0" fontId="1" fillId="2" borderId="2" xfId="0" applyFont="1" applyFill="1" applyBorder="1" applyAlignment="1" applyProtection="1">
      <alignment/>
      <protection hidden="1"/>
    </xf>
    <xf numFmtId="164" fontId="1" fillId="2" borderId="2" xfId="0" applyNumberFormat="1" applyFont="1" applyFill="1" applyBorder="1" applyAlignment="1" applyProtection="1">
      <alignment/>
      <protection hidden="1"/>
    </xf>
    <xf numFmtId="0" fontId="1" fillId="2" borderId="0" xfId="0" applyFont="1" applyFill="1" applyAlignment="1" applyProtection="1">
      <alignment/>
      <protection hidden="1"/>
    </xf>
    <xf numFmtId="9" fontId="1" fillId="2" borderId="3" xfId="0" applyNumberFormat="1" applyFont="1" applyFill="1" applyBorder="1" applyAlignment="1" applyProtection="1">
      <alignment/>
      <protection hidden="1"/>
    </xf>
    <xf numFmtId="0" fontId="5" fillId="2" borderId="0" xfId="0" applyFont="1" applyFill="1" applyAlignment="1" applyProtection="1">
      <alignment horizontal="right" wrapText="1"/>
      <protection hidden="1"/>
    </xf>
    <xf numFmtId="0" fontId="0" fillId="2" borderId="0" xfId="0" applyFill="1" applyAlignment="1" applyProtection="1">
      <alignment horizontal="right" wrapText="1"/>
      <protection hidden="1"/>
    </xf>
    <xf numFmtId="0" fontId="10" fillId="2" borderId="0" xfId="0" applyFont="1" applyFill="1" applyAlignment="1" applyProtection="1">
      <alignment horizontal="left"/>
      <protection hidden="1"/>
    </xf>
    <xf numFmtId="164" fontId="0" fillId="2" borderId="0" xfId="0" applyNumberFormat="1" applyFont="1" applyFill="1" applyAlignment="1" applyProtection="1">
      <alignment/>
      <protection hidden="1"/>
    </xf>
    <xf numFmtId="171" fontId="9" fillId="2" borderId="0" xfId="0" applyNumberFormat="1" applyFont="1" applyFill="1" applyAlignment="1" applyProtection="1">
      <alignment/>
      <protection hidden="1"/>
    </xf>
    <xf numFmtId="164" fontId="9" fillId="2" borderId="0" xfId="0" applyNumberFormat="1" applyFont="1" applyFill="1" applyAlignment="1" applyProtection="1">
      <alignment/>
      <protection hidden="1"/>
    </xf>
    <xf numFmtId="167" fontId="9" fillId="2" borderId="0" xfId="15" applyNumberFormat="1" applyFont="1" applyFill="1" applyAlignment="1" applyProtection="1">
      <alignment/>
      <protection hidden="1"/>
    </xf>
    <xf numFmtId="164" fontId="0" fillId="2" borderId="4" xfId="0" applyNumberFormat="1" applyFill="1" applyBorder="1" applyAlignment="1" applyProtection="1">
      <alignment/>
      <protection hidden="1"/>
    </xf>
    <xf numFmtId="167" fontId="9" fillId="2" borderId="4" xfId="15" applyNumberFormat="1" applyFont="1" applyFill="1" applyBorder="1" applyAlignment="1" applyProtection="1">
      <alignment/>
      <protection hidden="1"/>
    </xf>
    <xf numFmtId="0" fontId="5" fillId="2" borderId="0" xfId="0" applyFont="1" applyFill="1" applyAlignment="1" applyProtection="1">
      <alignment horizontal="right"/>
      <protection hidden="1"/>
    </xf>
    <xf numFmtId="164" fontId="5" fillId="2" borderId="0" xfId="0" applyNumberFormat="1" applyFont="1" applyFill="1" applyAlignment="1" applyProtection="1">
      <alignment/>
      <protection hidden="1"/>
    </xf>
    <xf numFmtId="167" fontId="10" fillId="2" borderId="0" xfId="15" applyNumberFormat="1" applyFont="1" applyFill="1" applyAlignment="1" applyProtection="1">
      <alignment/>
      <protection hidden="1"/>
    </xf>
    <xf numFmtId="164" fontId="10" fillId="2" borderId="0" xfId="0" applyNumberFormat="1" applyFont="1" applyFill="1" applyAlignment="1" applyProtection="1">
      <alignment/>
      <protection hidden="1"/>
    </xf>
    <xf numFmtId="0" fontId="0" fillId="2" borderId="0" xfId="0" applyFill="1" applyAlignment="1" applyProtection="1">
      <alignment wrapText="1"/>
      <protection hidden="1"/>
    </xf>
    <xf numFmtId="164" fontId="0" fillId="2" borderId="0" xfId="0" applyNumberFormat="1" applyFill="1" applyAlignment="1" applyProtection="1">
      <alignment horizontal="right"/>
      <protection hidden="1"/>
    </xf>
    <xf numFmtId="164" fontId="0" fillId="2" borderId="4" xfId="0" applyNumberFormat="1" applyFill="1" applyBorder="1" applyAlignment="1" applyProtection="1">
      <alignment horizontal="right"/>
      <protection hidden="1"/>
    </xf>
    <xf numFmtId="0" fontId="8" fillId="2" borderId="5" xfId="0" applyFont="1" applyFill="1" applyBorder="1" applyAlignment="1" applyProtection="1">
      <alignment horizontal="right"/>
      <protection hidden="1"/>
    </xf>
    <xf numFmtId="0" fontId="1" fillId="2" borderId="0" xfId="0" applyFont="1" applyFill="1" applyAlignment="1" applyProtection="1">
      <alignment horizontal="right"/>
      <protection hidden="1"/>
    </xf>
    <xf numFmtId="0" fontId="7" fillId="2" borderId="0" xfId="0" applyFont="1" applyFill="1" applyAlignment="1" applyProtection="1">
      <alignment horizontal="center"/>
      <protection hidden="1"/>
    </xf>
    <xf numFmtId="0" fontId="0" fillId="2" borderId="0" xfId="0" applyFill="1" applyAlignment="1" applyProtection="1">
      <alignment/>
      <protection hidden="1" locked="0"/>
    </xf>
    <xf numFmtId="0" fontId="5" fillId="2" borderId="0" xfId="0" applyFont="1" applyFill="1" applyAlignment="1" applyProtection="1">
      <alignment horizontal="left"/>
      <protection hidden="1" locked="0"/>
    </xf>
    <xf numFmtId="0" fontId="0" fillId="2" borderId="0" xfId="0" applyFill="1" applyAlignment="1" applyProtection="1">
      <alignment horizontal="right"/>
      <protection hidden="1" locked="0"/>
    </xf>
    <xf numFmtId="165" fontId="0" fillId="2" borderId="0" xfId="0" applyNumberFormat="1" applyFill="1" applyAlignment="1" applyProtection="1">
      <alignment/>
      <protection hidden="1" locked="0"/>
    </xf>
    <xf numFmtId="0" fontId="5" fillId="2" borderId="0" xfId="0" applyFont="1" applyFill="1" applyAlignment="1" applyProtection="1">
      <alignment horizontal="right" wrapText="1"/>
      <protection hidden="1" locked="0"/>
    </xf>
    <xf numFmtId="164" fontId="1" fillId="2" borderId="0" xfId="0" applyNumberFormat="1" applyFont="1" applyFill="1" applyAlignment="1" applyProtection="1">
      <alignment/>
      <protection hidden="1" locked="0"/>
    </xf>
    <xf numFmtId="6" fontId="0" fillId="2" borderId="0" xfId="0" applyNumberFormat="1" applyFill="1" applyAlignment="1" applyProtection="1">
      <alignment/>
      <protection hidden="1" locked="0"/>
    </xf>
    <xf numFmtId="3" fontId="0" fillId="2" borderId="0" xfId="0" applyNumberFormat="1" applyFill="1" applyAlignment="1" applyProtection="1">
      <alignment/>
      <protection hidden="1" locked="0"/>
    </xf>
    <xf numFmtId="0" fontId="0" fillId="3" borderId="0" xfId="0" applyFill="1" applyAlignment="1" applyProtection="1">
      <alignment/>
      <protection locked="0"/>
    </xf>
    <xf numFmtId="164" fontId="0" fillId="3" borderId="0" xfId="0" applyNumberFormat="1" applyFill="1" applyAlignment="1" applyProtection="1">
      <alignment/>
      <protection locked="0"/>
    </xf>
    <xf numFmtId="164" fontId="0" fillId="2" borderId="0" xfId="0" applyNumberFormat="1" applyFill="1" applyAlignment="1" applyProtection="1">
      <alignment/>
      <protection locked="0"/>
    </xf>
    <xf numFmtId="9" fontId="0" fillId="3" borderId="0" xfId="0" applyNumberFormat="1" applyFont="1" applyFill="1" applyAlignment="1" applyProtection="1">
      <alignment/>
      <protection locked="0"/>
    </xf>
    <xf numFmtId="9" fontId="0" fillId="3" borderId="0" xfId="0" applyNumberFormat="1" applyFill="1" applyAlignment="1" applyProtection="1">
      <alignment/>
      <protection locked="0"/>
    </xf>
    <xf numFmtId="43" fontId="0" fillId="3" borderId="0" xfId="15" applyFill="1" applyAlignment="1" applyProtection="1">
      <alignment/>
      <protection locked="0"/>
    </xf>
    <xf numFmtId="0" fontId="0" fillId="2" borderId="0" xfId="0" applyFill="1" applyAlignment="1" applyProtection="1">
      <alignment/>
      <protection locked="0"/>
    </xf>
    <xf numFmtId="0" fontId="6"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0" fillId="2" borderId="0" xfId="0" applyFont="1" applyFill="1" applyAlignment="1">
      <alignment horizontal="center"/>
    </xf>
    <xf numFmtId="0" fontId="0" fillId="2" borderId="0" xfId="0" applyFont="1" applyFill="1" applyAlignment="1">
      <alignment/>
    </xf>
    <xf numFmtId="0" fontId="0" fillId="2" borderId="0" xfId="0" applyFont="1" applyFill="1" applyAlignment="1">
      <alignment horizontal="left"/>
    </xf>
    <xf numFmtId="0" fontId="0" fillId="2" borderId="0" xfId="0" applyNumberFormat="1" applyFont="1" applyFill="1" applyAlignment="1">
      <alignment horizontal="left" vertical="center" wrapText="1"/>
    </xf>
    <xf numFmtId="0" fontId="0" fillId="3" borderId="0" xfId="0" applyFont="1" applyFill="1" applyAlignment="1">
      <alignment horizontal="left"/>
    </xf>
    <xf numFmtId="0" fontId="0" fillId="3" borderId="0" xfId="0" applyFont="1" applyFill="1" applyAlignment="1">
      <alignment horizontal="center"/>
    </xf>
    <xf numFmtId="0" fontId="1" fillId="4" borderId="0" xfId="0" applyFont="1" applyFill="1" applyAlignment="1">
      <alignment horizontal="center"/>
    </xf>
    <xf numFmtId="0" fontId="0" fillId="2" borderId="0" xfId="0" applyFill="1" applyAlignment="1">
      <alignment horizontal="left" vertical="center"/>
    </xf>
    <xf numFmtId="0" fontId="2" fillId="5" borderId="0" xfId="0" applyFont="1" applyFill="1" applyAlignment="1">
      <alignment horizontal="left"/>
    </xf>
    <xf numFmtId="0" fontId="0" fillId="5" borderId="0" xfId="0" applyFill="1" applyAlignment="1">
      <alignment/>
    </xf>
    <xf numFmtId="0" fontId="2" fillId="5" borderId="0" xfId="0" applyFont="1" applyFill="1" applyAlignment="1">
      <alignment/>
    </xf>
    <xf numFmtId="0" fontId="17" fillId="2" borderId="0" xfId="0" applyNumberFormat="1" applyFont="1" applyFill="1" applyAlignment="1">
      <alignment horizontal="left" vertical="center" wrapText="1"/>
    </xf>
    <xf numFmtId="165" fontId="0" fillId="2" borderId="0" xfId="0" applyNumberFormat="1" applyFill="1" applyAlignment="1" applyProtection="1">
      <alignment horizontal="center"/>
      <protection hidden="1"/>
    </xf>
    <xf numFmtId="0" fontId="0" fillId="2" borderId="0" xfId="0" applyFill="1" applyAlignment="1" applyProtection="1">
      <alignment horizontal="center" vertical="top"/>
      <protection hidden="1"/>
    </xf>
    <xf numFmtId="0" fontId="8" fillId="2" borderId="6" xfId="0" applyFont="1" applyFill="1" applyBorder="1" applyAlignment="1" applyProtection="1">
      <alignment horizontal="right" wrapText="1"/>
      <protection hidden="1"/>
    </xf>
    <xf numFmtId="0" fontId="8" fillId="2" borderId="7" xfId="0" applyFont="1" applyFill="1" applyBorder="1" applyAlignment="1" applyProtection="1">
      <alignment horizontal="right" wrapText="1"/>
      <protection hidden="1"/>
    </xf>
    <xf numFmtId="164" fontId="8" fillId="2" borderId="8" xfId="0" applyNumberFormat="1" applyFont="1" applyFill="1" applyBorder="1" applyAlignment="1" applyProtection="1">
      <alignment/>
      <protection hidden="1"/>
    </xf>
    <xf numFmtId="0" fontId="8" fillId="2" borderId="9" xfId="0" applyFont="1" applyFill="1" applyBorder="1" applyAlignment="1" applyProtection="1">
      <alignment/>
      <protection hidden="1"/>
    </xf>
    <xf numFmtId="164" fontId="8" fillId="2" borderId="10" xfId="0" applyNumberFormat="1" applyFont="1" applyFill="1" applyBorder="1" applyAlignment="1" applyProtection="1">
      <alignment/>
      <protection hidden="1"/>
    </xf>
    <xf numFmtId="0" fontId="8" fillId="2" borderId="11" xfId="0" applyFont="1" applyFill="1" applyBorder="1" applyAlignment="1" applyProtection="1">
      <alignment horizontal="center" vertical="center"/>
      <protection hidden="1"/>
    </xf>
    <xf numFmtId="168" fontId="8" fillId="2" borderId="12" xfId="15" applyNumberFormat="1" applyFont="1" applyFill="1" applyBorder="1" applyAlignment="1" applyProtection="1">
      <alignment horizontal="center" vertical="center"/>
      <protection hidden="1"/>
    </xf>
    <xf numFmtId="0" fontId="8" fillId="2" borderId="13"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protection hidden="1"/>
    </xf>
    <xf numFmtId="168" fontId="8" fillId="2" borderId="15" xfId="15" applyNumberFormat="1" applyFont="1" applyFill="1" applyBorder="1" applyAlignment="1" applyProtection="1">
      <alignment horizontal="center" vertical="center"/>
      <protection hidden="1"/>
    </xf>
    <xf numFmtId="0" fontId="8" fillId="2" borderId="16" xfId="0" applyFont="1" applyFill="1" applyBorder="1" applyAlignment="1" applyProtection="1">
      <alignment horizontal="center" vertical="center"/>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114300</xdr:rowOff>
    </xdr:from>
    <xdr:to>
      <xdr:col>0</xdr:col>
      <xdr:colOff>323850</xdr:colOff>
      <xdr:row>39</xdr:row>
      <xdr:rowOff>19050</xdr:rowOff>
    </xdr:to>
    <xdr:sp>
      <xdr:nvSpPr>
        <xdr:cNvPr id="1" name="TextBox 7"/>
        <xdr:cNvSpPr txBox="1">
          <a:spLocks noChangeArrowheads="1"/>
        </xdr:cNvSpPr>
      </xdr:nvSpPr>
      <xdr:spPr>
        <a:xfrm>
          <a:off x="19050" y="3362325"/>
          <a:ext cx="304800" cy="311467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T
R
A
N
S
L
A
T
E
S
I
N
T
O</a:t>
          </a:r>
        </a:p>
      </xdr:txBody>
    </xdr:sp>
    <xdr:clientData/>
  </xdr:twoCellAnchor>
  <xdr:twoCellAnchor>
    <xdr:from>
      <xdr:col>0</xdr:col>
      <xdr:colOff>276225</xdr:colOff>
      <xdr:row>21</xdr:row>
      <xdr:rowOff>85725</xdr:rowOff>
    </xdr:from>
    <xdr:to>
      <xdr:col>0</xdr:col>
      <xdr:colOff>904875</xdr:colOff>
      <xdr:row>35</xdr:row>
      <xdr:rowOff>76200</xdr:rowOff>
    </xdr:to>
    <xdr:sp>
      <xdr:nvSpPr>
        <xdr:cNvPr id="2" name="AutoShape 6"/>
        <xdr:cNvSpPr>
          <a:spLocks/>
        </xdr:cNvSpPr>
      </xdr:nvSpPr>
      <xdr:spPr>
        <a:xfrm>
          <a:off x="276225" y="3609975"/>
          <a:ext cx="628650" cy="2124075"/>
        </a:xfrm>
        <a:prstGeom prst="curvedRightArrow">
          <a:avLst>
            <a:gd name="adj" fmla="val 39875"/>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13</xdr:col>
      <xdr:colOff>304800</xdr:colOff>
      <xdr:row>23</xdr:row>
      <xdr:rowOff>142875</xdr:rowOff>
    </xdr:to>
    <xdr:grpSp>
      <xdr:nvGrpSpPr>
        <xdr:cNvPr id="1" name="Group 1"/>
        <xdr:cNvGrpSpPr>
          <a:grpSpLocks/>
        </xdr:cNvGrpSpPr>
      </xdr:nvGrpSpPr>
      <xdr:grpSpPr>
        <a:xfrm>
          <a:off x="0" y="19050"/>
          <a:ext cx="8229600" cy="3848100"/>
          <a:chOff x="288" y="864"/>
          <a:chExt cx="5184" cy="2424"/>
        </a:xfrm>
        <a:solidFill>
          <a:srgbClr val="FFFFFF"/>
        </a:solidFill>
      </xdr:grpSpPr>
      <xdr:sp>
        <xdr:nvSpPr>
          <xdr:cNvPr id="2" name="AutoShape 2"/>
          <xdr:cNvSpPr>
            <a:spLocks/>
          </xdr:cNvSpPr>
        </xdr:nvSpPr>
        <xdr:spPr>
          <a:xfrm>
            <a:off x="2736" y="2790"/>
            <a:ext cx="2736"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9% to 25%
</a:t>
            </a:r>
          </a:p>
        </xdr:txBody>
      </xdr:sp>
      <xdr:sp>
        <xdr:nvSpPr>
          <xdr:cNvPr id="3" name="AutoShape 3"/>
          <xdr:cNvSpPr>
            <a:spLocks/>
          </xdr:cNvSpPr>
        </xdr:nvSpPr>
        <xdr:spPr>
          <a:xfrm>
            <a:off x="288" y="2790"/>
            <a:ext cx="2448"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$100,000+
</a:t>
            </a:r>
          </a:p>
        </xdr:txBody>
      </xdr:sp>
      <xdr:sp>
        <xdr:nvSpPr>
          <xdr:cNvPr id="4" name="AutoShape 4"/>
          <xdr:cNvSpPr>
            <a:spLocks/>
          </xdr:cNvSpPr>
        </xdr:nvSpPr>
        <xdr:spPr>
          <a:xfrm>
            <a:off x="2736" y="3039"/>
            <a:ext cx="2736"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25% to 60%
</a:t>
            </a:r>
          </a:p>
        </xdr:txBody>
      </xdr:sp>
      <xdr:sp>
        <xdr:nvSpPr>
          <xdr:cNvPr id="5" name="AutoShape 5"/>
          <xdr:cNvSpPr>
            <a:spLocks/>
          </xdr:cNvSpPr>
        </xdr:nvSpPr>
        <xdr:spPr>
          <a:xfrm>
            <a:off x="288" y="3039"/>
            <a:ext cx="2448"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All Income Groups
</a:t>
            </a:r>
          </a:p>
        </xdr:txBody>
      </xdr:sp>
      <xdr:sp>
        <xdr:nvSpPr>
          <xdr:cNvPr id="6" name="AutoShape 6"/>
          <xdr:cNvSpPr>
            <a:spLocks/>
          </xdr:cNvSpPr>
        </xdr:nvSpPr>
        <xdr:spPr>
          <a:xfrm>
            <a:off x="2736" y="2541"/>
            <a:ext cx="2736"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20% to 30%
</a:t>
            </a:r>
          </a:p>
        </xdr:txBody>
      </xdr:sp>
      <xdr:sp>
        <xdr:nvSpPr>
          <xdr:cNvPr id="7" name="AutoShape 7"/>
          <xdr:cNvSpPr>
            <a:spLocks/>
          </xdr:cNvSpPr>
        </xdr:nvSpPr>
        <xdr:spPr>
          <a:xfrm>
            <a:off x="288" y="2541"/>
            <a:ext cx="2448"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$75,000 - $99,000
</a:t>
            </a:r>
          </a:p>
        </xdr:txBody>
      </xdr:sp>
      <xdr:sp>
        <xdr:nvSpPr>
          <xdr:cNvPr id="8" name="AutoShape 8"/>
          <xdr:cNvSpPr>
            <a:spLocks/>
          </xdr:cNvSpPr>
        </xdr:nvSpPr>
        <xdr:spPr>
          <a:xfrm>
            <a:off x="2736" y="2292"/>
            <a:ext cx="2736"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30% to 50%
</a:t>
            </a:r>
          </a:p>
        </xdr:txBody>
      </xdr:sp>
      <xdr:sp>
        <xdr:nvSpPr>
          <xdr:cNvPr id="9" name="AutoShape 9"/>
          <xdr:cNvSpPr>
            <a:spLocks/>
          </xdr:cNvSpPr>
        </xdr:nvSpPr>
        <xdr:spPr>
          <a:xfrm>
            <a:off x="288" y="2292"/>
            <a:ext cx="2448"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$50,000 - $74,999
</a:t>
            </a:r>
          </a:p>
        </xdr:txBody>
      </xdr:sp>
      <xdr:sp>
        <xdr:nvSpPr>
          <xdr:cNvPr id="10" name="AutoShape 10"/>
          <xdr:cNvSpPr>
            <a:spLocks/>
          </xdr:cNvSpPr>
        </xdr:nvSpPr>
        <xdr:spPr>
          <a:xfrm>
            <a:off x="2736" y="2043"/>
            <a:ext cx="2736"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30% to 60%
</a:t>
            </a:r>
          </a:p>
        </xdr:txBody>
      </xdr:sp>
      <xdr:sp>
        <xdr:nvSpPr>
          <xdr:cNvPr id="11" name="AutoShape 11"/>
          <xdr:cNvSpPr>
            <a:spLocks/>
          </xdr:cNvSpPr>
        </xdr:nvSpPr>
        <xdr:spPr>
          <a:xfrm>
            <a:off x="288" y="2043"/>
            <a:ext cx="2448"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$35,000 - $49,999
</a:t>
            </a:r>
          </a:p>
        </xdr:txBody>
      </xdr:sp>
      <xdr:sp>
        <xdr:nvSpPr>
          <xdr:cNvPr id="12" name="AutoShape 12"/>
          <xdr:cNvSpPr>
            <a:spLocks/>
          </xdr:cNvSpPr>
        </xdr:nvSpPr>
        <xdr:spPr>
          <a:xfrm>
            <a:off x="2736" y="1794"/>
            <a:ext cx="2736"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50% to 60%
</a:t>
            </a:r>
          </a:p>
        </xdr:txBody>
      </xdr:sp>
      <xdr:sp>
        <xdr:nvSpPr>
          <xdr:cNvPr id="13" name="AutoShape 13"/>
          <xdr:cNvSpPr>
            <a:spLocks/>
          </xdr:cNvSpPr>
        </xdr:nvSpPr>
        <xdr:spPr>
          <a:xfrm>
            <a:off x="288" y="1794"/>
            <a:ext cx="2448"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$25,000 - $34,999
</a:t>
            </a:r>
          </a:p>
        </xdr:txBody>
      </xdr:sp>
      <xdr:sp>
        <xdr:nvSpPr>
          <xdr:cNvPr id="14" name="AutoShape 14"/>
          <xdr:cNvSpPr>
            <a:spLocks/>
          </xdr:cNvSpPr>
        </xdr:nvSpPr>
        <xdr:spPr>
          <a:xfrm>
            <a:off x="2736" y="1545"/>
            <a:ext cx="2736"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70% to 80%
</a:t>
            </a:r>
          </a:p>
        </xdr:txBody>
      </xdr:sp>
      <xdr:sp>
        <xdr:nvSpPr>
          <xdr:cNvPr id="15" name="AutoShape 15"/>
          <xdr:cNvSpPr>
            <a:spLocks/>
          </xdr:cNvSpPr>
        </xdr:nvSpPr>
        <xdr:spPr>
          <a:xfrm>
            <a:off x="288" y="1545"/>
            <a:ext cx="2448"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$15,000 - $24,999
</a:t>
            </a:r>
          </a:p>
        </xdr:txBody>
      </xdr:sp>
      <xdr:sp>
        <xdr:nvSpPr>
          <xdr:cNvPr id="16" name="AutoShape 16"/>
          <xdr:cNvSpPr>
            <a:spLocks/>
          </xdr:cNvSpPr>
        </xdr:nvSpPr>
        <xdr:spPr>
          <a:xfrm>
            <a:off x="2736" y="1296"/>
            <a:ext cx="2736"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80% to 90%
</a:t>
            </a:r>
          </a:p>
        </xdr:txBody>
      </xdr:sp>
      <xdr:sp>
        <xdr:nvSpPr>
          <xdr:cNvPr id="17" name="AutoShape 17"/>
          <xdr:cNvSpPr>
            <a:spLocks/>
          </xdr:cNvSpPr>
        </xdr:nvSpPr>
        <xdr:spPr>
          <a:xfrm>
            <a:off x="288" y="1296"/>
            <a:ext cx="2448" cy="249"/>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Less than $14,999
</a:t>
            </a:r>
          </a:p>
        </xdr:txBody>
      </xdr:sp>
      <xdr:sp>
        <xdr:nvSpPr>
          <xdr:cNvPr id="18" name="AutoShape 18"/>
          <xdr:cNvSpPr>
            <a:spLocks/>
          </xdr:cNvSpPr>
        </xdr:nvSpPr>
        <xdr:spPr>
          <a:xfrm>
            <a:off x="2736" y="864"/>
            <a:ext cx="2736" cy="432"/>
          </a:xfrm>
          <a:prstGeom prst="rect">
            <a:avLst/>
          </a:prstGeom>
          <a:solidFill>
            <a:srgbClr val="B56931"/>
          </a:solidFill>
          <a:ln w="9525" cmpd="sng">
            <a:noFill/>
          </a:ln>
        </xdr:spPr>
        <xdr:txBody>
          <a:bodyPr vertOverflow="clip" wrap="square" lIns="91440" tIns="45720" rIns="91440" bIns="45720"/>
          <a:p>
            <a:pPr algn="l">
              <a:defRPr/>
            </a:pPr>
            <a:r>
              <a:rPr lang="en-US" cap="none" sz="2000" b="0" i="0" u="none" baseline="0">
                <a:solidFill>
                  <a:srgbClr val="FFFFFF"/>
                </a:solidFill>
              </a:rPr>
              <a:t>Range of Levels of Financial Distress
</a:t>
            </a:r>
          </a:p>
        </xdr:txBody>
      </xdr:sp>
      <xdr:sp>
        <xdr:nvSpPr>
          <xdr:cNvPr id="19" name="AutoShape 19"/>
          <xdr:cNvSpPr>
            <a:spLocks/>
          </xdr:cNvSpPr>
        </xdr:nvSpPr>
        <xdr:spPr>
          <a:xfrm>
            <a:off x="288" y="864"/>
            <a:ext cx="2448" cy="432"/>
          </a:xfrm>
          <a:prstGeom prst="rect">
            <a:avLst/>
          </a:prstGeom>
          <a:solidFill>
            <a:srgbClr val="B56931"/>
          </a:solidFill>
          <a:ln w="9525" cmpd="sng">
            <a:noFill/>
          </a:ln>
        </xdr:spPr>
        <xdr:txBody>
          <a:bodyPr vertOverflow="clip" wrap="square" lIns="91440" tIns="45720" rIns="91440" bIns="45720"/>
          <a:p>
            <a:pPr algn="l">
              <a:defRPr/>
            </a:pPr>
            <a:r>
              <a:rPr lang="en-US" cap="none" sz="2000" b="0" i="0" u="none" baseline="0">
                <a:solidFill>
                  <a:srgbClr val="FFFFFF"/>
                </a:solidFill>
              </a:rPr>
              <a:t>Household Income
</a:t>
            </a:r>
          </a:p>
        </xdr:txBody>
      </xdr:sp>
      <xdr:sp>
        <xdr:nvSpPr>
          <xdr:cNvPr id="20" name="AutoShape 20"/>
          <xdr:cNvSpPr>
            <a:spLocks/>
          </xdr:cNvSpPr>
        </xdr:nvSpPr>
        <xdr:spPr>
          <a:xfrm>
            <a:off x="288" y="864"/>
            <a:ext cx="5184"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1"/>
          <xdr:cNvSpPr>
            <a:spLocks/>
          </xdr:cNvSpPr>
        </xdr:nvSpPr>
        <xdr:spPr>
          <a:xfrm>
            <a:off x="288" y="1296"/>
            <a:ext cx="518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2"/>
          <xdr:cNvSpPr>
            <a:spLocks/>
          </xdr:cNvSpPr>
        </xdr:nvSpPr>
        <xdr:spPr>
          <a:xfrm>
            <a:off x="288" y="1545"/>
            <a:ext cx="518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3"/>
          <xdr:cNvSpPr>
            <a:spLocks/>
          </xdr:cNvSpPr>
        </xdr:nvSpPr>
        <xdr:spPr>
          <a:xfrm>
            <a:off x="288" y="1794"/>
            <a:ext cx="518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4"/>
          <xdr:cNvSpPr>
            <a:spLocks/>
          </xdr:cNvSpPr>
        </xdr:nvSpPr>
        <xdr:spPr>
          <a:xfrm>
            <a:off x="288" y="2043"/>
            <a:ext cx="518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5"/>
          <xdr:cNvSpPr>
            <a:spLocks/>
          </xdr:cNvSpPr>
        </xdr:nvSpPr>
        <xdr:spPr>
          <a:xfrm>
            <a:off x="288" y="2292"/>
            <a:ext cx="518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6"/>
          <xdr:cNvSpPr>
            <a:spLocks/>
          </xdr:cNvSpPr>
        </xdr:nvSpPr>
        <xdr:spPr>
          <a:xfrm>
            <a:off x="288" y="2541"/>
            <a:ext cx="518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7"/>
          <xdr:cNvSpPr>
            <a:spLocks/>
          </xdr:cNvSpPr>
        </xdr:nvSpPr>
        <xdr:spPr>
          <a:xfrm>
            <a:off x="288" y="2790"/>
            <a:ext cx="518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8"/>
          <xdr:cNvSpPr>
            <a:spLocks/>
          </xdr:cNvSpPr>
        </xdr:nvSpPr>
        <xdr:spPr>
          <a:xfrm>
            <a:off x="288" y="3288"/>
            <a:ext cx="5184"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29"/>
          <xdr:cNvSpPr>
            <a:spLocks/>
          </xdr:cNvSpPr>
        </xdr:nvSpPr>
        <xdr:spPr>
          <a:xfrm>
            <a:off x="288" y="864"/>
            <a:ext cx="0" cy="2424"/>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30"/>
          <xdr:cNvSpPr>
            <a:spLocks/>
          </xdr:cNvSpPr>
        </xdr:nvSpPr>
        <xdr:spPr>
          <a:xfrm>
            <a:off x="2736" y="864"/>
            <a:ext cx="0" cy="2424"/>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31"/>
          <xdr:cNvSpPr>
            <a:spLocks/>
          </xdr:cNvSpPr>
        </xdr:nvSpPr>
        <xdr:spPr>
          <a:xfrm>
            <a:off x="5472" y="864"/>
            <a:ext cx="0" cy="2424"/>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32"/>
          <xdr:cNvSpPr>
            <a:spLocks/>
          </xdr:cNvSpPr>
        </xdr:nvSpPr>
        <xdr:spPr>
          <a:xfrm>
            <a:off x="288" y="3039"/>
            <a:ext cx="518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40"/>
  <sheetViews>
    <sheetView tabSelected="1" workbookViewId="0" topLeftCell="A1">
      <selection activeCell="A1" sqref="A1:M1"/>
    </sheetView>
  </sheetViews>
  <sheetFormatPr defaultColWidth="9.140625" defaultRowHeight="12.75"/>
  <cols>
    <col min="1" max="1" width="4.57421875" style="2" customWidth="1"/>
    <col min="2" max="16384" width="9.140625" style="2" customWidth="1"/>
  </cols>
  <sheetData>
    <row r="1" spans="1:13" ht="20.25">
      <c r="A1" s="65" t="s">
        <v>71</v>
      </c>
      <c r="B1" s="65"/>
      <c r="C1" s="65"/>
      <c r="D1" s="65"/>
      <c r="E1" s="65"/>
      <c r="F1" s="65"/>
      <c r="G1" s="65"/>
      <c r="H1" s="65"/>
      <c r="I1" s="65"/>
      <c r="J1" s="65"/>
      <c r="K1" s="65"/>
      <c r="L1" s="65"/>
      <c r="M1" s="65"/>
    </row>
    <row r="2" spans="1:13" ht="12.75">
      <c r="A2" s="66" t="s">
        <v>64</v>
      </c>
      <c r="B2" s="66"/>
      <c r="C2" s="66"/>
      <c r="D2" s="66"/>
      <c r="E2" s="66"/>
      <c r="F2" s="66"/>
      <c r="G2" s="66"/>
      <c r="H2" s="66"/>
      <c r="I2" s="66"/>
      <c r="J2" s="66"/>
      <c r="K2" s="66"/>
      <c r="L2" s="66"/>
      <c r="M2" s="66"/>
    </row>
    <row r="3" spans="1:13" s="70" customFormat="1" ht="12.75">
      <c r="A3" s="69"/>
      <c r="B3" s="69"/>
      <c r="C3" s="69"/>
      <c r="D3" s="69"/>
      <c r="E3" s="69"/>
      <c r="F3" s="69"/>
      <c r="G3" s="69"/>
      <c r="H3" s="69"/>
      <c r="I3" s="69"/>
      <c r="J3" s="69"/>
      <c r="K3" s="69"/>
      <c r="L3" s="69"/>
      <c r="M3" s="69"/>
    </row>
    <row r="4" spans="1:13" s="70" customFormat="1" ht="12.75">
      <c r="A4" s="69"/>
      <c r="B4" s="71" t="s">
        <v>82</v>
      </c>
      <c r="C4" s="69"/>
      <c r="D4" s="69"/>
      <c r="E4" s="69"/>
      <c r="F4" s="69"/>
      <c r="G4" s="69"/>
      <c r="H4" s="69"/>
      <c r="I4" s="69"/>
      <c r="J4" s="69"/>
      <c r="K4" s="69"/>
      <c r="L4" s="69"/>
      <c r="M4" s="69"/>
    </row>
    <row r="5" spans="1:13" s="70" customFormat="1" ht="3.75" customHeight="1">
      <c r="A5" s="69"/>
      <c r="B5" s="69"/>
      <c r="C5" s="69"/>
      <c r="D5" s="69"/>
      <c r="E5" s="69"/>
      <c r="F5" s="69"/>
      <c r="G5" s="69"/>
      <c r="H5" s="69"/>
      <c r="I5" s="69"/>
      <c r="J5" s="69"/>
      <c r="K5" s="69"/>
      <c r="L5" s="69"/>
      <c r="M5" s="69"/>
    </row>
    <row r="6" spans="1:13" s="70" customFormat="1" ht="81.75" customHeight="1">
      <c r="A6" s="69"/>
      <c r="B6" s="72" t="s">
        <v>86</v>
      </c>
      <c r="C6" s="72"/>
      <c r="D6" s="72"/>
      <c r="E6" s="72"/>
      <c r="F6" s="72"/>
      <c r="G6" s="72"/>
      <c r="H6" s="72"/>
      <c r="I6" s="72"/>
      <c r="J6" s="72"/>
      <c r="K6" s="72"/>
      <c r="L6" s="72"/>
      <c r="M6" s="72"/>
    </row>
    <row r="7" spans="1:13" s="70" customFormat="1" ht="55.5" customHeight="1">
      <c r="A7" s="69"/>
      <c r="B7" s="80" t="s">
        <v>87</v>
      </c>
      <c r="C7" s="72"/>
      <c r="D7" s="72"/>
      <c r="E7" s="72"/>
      <c r="F7" s="72"/>
      <c r="G7" s="72"/>
      <c r="H7" s="72"/>
      <c r="I7" s="72"/>
      <c r="J7" s="72"/>
      <c r="K7" s="72"/>
      <c r="L7" s="72"/>
      <c r="M7" s="72"/>
    </row>
    <row r="8" spans="1:13" s="70" customFormat="1" ht="4.5" customHeight="1">
      <c r="A8" s="69"/>
      <c r="B8" s="69"/>
      <c r="C8" s="69"/>
      <c r="D8" s="69"/>
      <c r="E8" s="69"/>
      <c r="F8" s="69"/>
      <c r="G8" s="69"/>
      <c r="H8" s="69"/>
      <c r="I8" s="69"/>
      <c r="J8" s="69"/>
      <c r="K8" s="69"/>
      <c r="L8" s="69"/>
      <c r="M8" s="69"/>
    </row>
    <row r="9" spans="1:13" s="70" customFormat="1" ht="12.75">
      <c r="A9" s="69"/>
      <c r="B9" s="73" t="s">
        <v>83</v>
      </c>
      <c r="C9" s="74"/>
      <c r="D9" s="74"/>
      <c r="E9" s="74"/>
      <c r="F9" s="74"/>
      <c r="G9" s="74"/>
      <c r="H9" s="74"/>
      <c r="I9" s="75"/>
      <c r="J9" s="75"/>
      <c r="K9" s="75"/>
      <c r="L9" s="75"/>
      <c r="M9" s="69"/>
    </row>
    <row r="10" spans="1:13" s="70" customFormat="1" ht="4.5" customHeight="1">
      <c r="A10" s="69"/>
      <c r="B10" s="69"/>
      <c r="C10" s="69"/>
      <c r="D10" s="69"/>
      <c r="E10" s="69"/>
      <c r="F10" s="69"/>
      <c r="G10" s="69"/>
      <c r="H10" s="69"/>
      <c r="I10" s="69"/>
      <c r="J10" s="69"/>
      <c r="K10" s="69"/>
      <c r="L10" s="69"/>
      <c r="M10" s="69"/>
    </row>
    <row r="11" spans="2:13" s="70" customFormat="1" ht="97.5" customHeight="1">
      <c r="B11" s="72" t="s">
        <v>88</v>
      </c>
      <c r="C11" s="72"/>
      <c r="D11" s="72"/>
      <c r="E11" s="72"/>
      <c r="F11" s="72"/>
      <c r="G11" s="72"/>
      <c r="H11" s="72"/>
      <c r="I11" s="72"/>
      <c r="J11" s="72"/>
      <c r="K11" s="72"/>
      <c r="L11" s="72"/>
      <c r="M11" s="72"/>
    </row>
    <row r="12" s="70" customFormat="1" ht="3.75" customHeight="1"/>
    <row r="13" ht="12.75">
      <c r="B13" s="76" t="s">
        <v>84</v>
      </c>
    </row>
    <row r="14" ht="6" customHeight="1"/>
    <row r="15" spans="2:16" ht="15.75">
      <c r="B15" s="77" t="s">
        <v>59</v>
      </c>
      <c r="C15" s="78"/>
      <c r="D15" s="78"/>
      <c r="E15" s="78"/>
      <c r="F15" s="78"/>
      <c r="G15" s="78"/>
      <c r="H15" s="78"/>
      <c r="I15" s="78"/>
      <c r="J15" s="78"/>
      <c r="K15" s="78"/>
      <c r="L15" s="78"/>
      <c r="M15" s="78"/>
      <c r="N15" s="78"/>
      <c r="O15" s="78"/>
      <c r="P15" s="78"/>
    </row>
    <row r="16" ht="12.75">
      <c r="B16" s="3" t="s">
        <v>66</v>
      </c>
    </row>
    <row r="17" ht="12.75">
      <c r="B17" s="4"/>
    </row>
    <row r="18" ht="12.75">
      <c r="B18" s="3" t="s">
        <v>67</v>
      </c>
    </row>
    <row r="19" ht="12.75">
      <c r="B19" s="4"/>
    </row>
    <row r="20" spans="2:16" ht="15.75">
      <c r="B20" s="77" t="s">
        <v>65</v>
      </c>
      <c r="C20" s="78"/>
      <c r="D20" s="78"/>
      <c r="E20" s="78"/>
      <c r="F20" s="78"/>
      <c r="G20" s="78"/>
      <c r="H20" s="78"/>
      <c r="I20" s="78"/>
      <c r="J20" s="78"/>
      <c r="K20" s="78"/>
      <c r="L20" s="78"/>
      <c r="M20" s="78"/>
      <c r="N20" s="78"/>
      <c r="O20" s="78"/>
      <c r="P20" s="78"/>
    </row>
    <row r="21" ht="12.75">
      <c r="B21" s="3" t="s">
        <v>61</v>
      </c>
    </row>
    <row r="22" ht="12.75">
      <c r="B22" s="3" t="s">
        <v>60</v>
      </c>
    </row>
    <row r="23" ht="12.75">
      <c r="B23" s="3" t="s">
        <v>45</v>
      </c>
    </row>
    <row r="24" ht="12.75">
      <c r="B24" s="3" t="s">
        <v>68</v>
      </c>
    </row>
    <row r="25" ht="12.75">
      <c r="B25" s="4"/>
    </row>
    <row r="26" ht="12.75">
      <c r="B26" s="3" t="s">
        <v>69</v>
      </c>
    </row>
    <row r="27" ht="12.75">
      <c r="B27" s="3" t="s">
        <v>90</v>
      </c>
    </row>
    <row r="28" ht="12.75">
      <c r="B28" s="3" t="s">
        <v>91</v>
      </c>
    </row>
    <row r="29" ht="12.75">
      <c r="B29" s="3" t="s">
        <v>70</v>
      </c>
    </row>
    <row r="31" spans="2:16" ht="15.75">
      <c r="B31" s="79" t="s">
        <v>72</v>
      </c>
      <c r="C31" s="78"/>
      <c r="D31" s="78"/>
      <c r="E31" s="78"/>
      <c r="F31" s="78"/>
      <c r="G31" s="78"/>
      <c r="H31" s="78"/>
      <c r="I31" s="78"/>
      <c r="J31" s="78"/>
      <c r="K31" s="78"/>
      <c r="L31" s="78"/>
      <c r="M31" s="78"/>
      <c r="N31" s="78"/>
      <c r="O31" s="78"/>
      <c r="P31" s="78"/>
    </row>
    <row r="32" ht="12.75">
      <c r="B32" s="5" t="s">
        <v>73</v>
      </c>
    </row>
    <row r="33" ht="12.75">
      <c r="B33" s="5" t="s">
        <v>74</v>
      </c>
    </row>
    <row r="34" ht="12.75">
      <c r="B34" s="5" t="s">
        <v>75</v>
      </c>
    </row>
    <row r="35" ht="12.75">
      <c r="B35" s="5" t="s">
        <v>89</v>
      </c>
    </row>
    <row r="36" ht="12.75">
      <c r="B36" s="5" t="s">
        <v>76</v>
      </c>
    </row>
    <row r="40" spans="2:5" ht="12.75">
      <c r="B40" s="6"/>
      <c r="C40" s="6"/>
      <c r="D40" s="6"/>
      <c r="E40" s="6"/>
    </row>
  </sheetData>
  <sheetProtection password="DD27" sheet="1" objects="1" scenarios="1"/>
  <mergeCells count="5">
    <mergeCell ref="A1:M1"/>
    <mergeCell ref="A2:M2"/>
    <mergeCell ref="B6:M6"/>
    <mergeCell ref="B11:M11"/>
    <mergeCell ref="B7:M7"/>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Q60"/>
  <sheetViews>
    <sheetView zoomScale="75" zoomScaleNormal="75" zoomScaleSheetLayoutView="50" workbookViewId="0" topLeftCell="A1">
      <selection activeCell="C4" sqref="C4"/>
    </sheetView>
  </sheetViews>
  <sheetFormatPr defaultColWidth="9.140625" defaultRowHeight="12.75"/>
  <cols>
    <col min="1" max="1" width="18.00390625" style="50" customWidth="1"/>
    <col min="2" max="2" width="1.8515625" style="50" customWidth="1"/>
    <col min="3" max="3" width="14.00390625" style="50" customWidth="1"/>
    <col min="4" max="4" width="10.7109375" style="50" customWidth="1"/>
    <col min="5" max="5" width="6.140625" style="50" customWidth="1"/>
    <col min="6" max="6" width="23.421875" style="50" customWidth="1"/>
    <col min="7" max="7" width="15.57421875" style="50" customWidth="1"/>
    <col min="8" max="8" width="5.57421875" style="50" customWidth="1"/>
    <col min="9" max="9" width="11.57421875" style="50" customWidth="1"/>
    <col min="10" max="10" width="5.28125" style="50" bestFit="1" customWidth="1"/>
    <col min="11" max="11" width="14.8515625" style="50" bestFit="1" customWidth="1"/>
    <col min="12" max="12" width="9.140625" style="50" customWidth="1"/>
    <col min="13" max="14" width="7.7109375" style="50" customWidth="1"/>
    <col min="15" max="15" width="11.140625" style="50" bestFit="1" customWidth="1"/>
    <col min="16" max="19" width="7.7109375" style="50" customWidth="1"/>
    <col min="20" max="16384" width="9.140625" style="50" customWidth="1"/>
  </cols>
  <sheetData>
    <row r="1" spans="1:12" ht="21.75" customHeight="1">
      <c r="A1" s="67" t="s">
        <v>0</v>
      </c>
      <c r="B1" s="67"/>
      <c r="C1" s="67"/>
      <c r="D1" s="67"/>
      <c r="E1" s="67"/>
      <c r="F1" s="67"/>
      <c r="G1" s="67"/>
      <c r="H1" s="67"/>
      <c r="I1" s="67"/>
      <c r="J1" s="67"/>
      <c r="K1" s="67"/>
      <c r="L1" s="67"/>
    </row>
    <row r="2" spans="1:12" ht="12.75" customHeight="1">
      <c r="A2" s="68" t="s">
        <v>64</v>
      </c>
      <c r="B2" s="67"/>
      <c r="C2" s="67"/>
      <c r="D2" s="67"/>
      <c r="E2" s="67"/>
      <c r="F2" s="67"/>
      <c r="G2" s="67"/>
      <c r="H2" s="67"/>
      <c r="I2" s="67"/>
      <c r="J2" s="67"/>
      <c r="K2" s="67"/>
      <c r="L2" s="67"/>
    </row>
    <row r="3" spans="3:13" ht="15.75" customHeight="1" thickBot="1">
      <c r="C3" s="51"/>
      <c r="D3" s="7" t="s">
        <v>29</v>
      </c>
      <c r="E3" s="6"/>
      <c r="F3" s="6"/>
      <c r="G3" s="6"/>
      <c r="H3" s="6"/>
      <c r="I3" s="8"/>
      <c r="J3" s="8"/>
      <c r="K3" s="8"/>
      <c r="L3" s="6"/>
      <c r="M3" s="6"/>
    </row>
    <row r="4" spans="1:13" ht="13.5" customHeight="1" thickTop="1">
      <c r="A4" s="6"/>
      <c r="C4" s="58">
        <v>1000</v>
      </c>
      <c r="D4" s="9" t="s">
        <v>1</v>
      </c>
      <c r="E4" s="6"/>
      <c r="F4" s="6"/>
      <c r="G4" s="6"/>
      <c r="H4" s="6"/>
      <c r="I4" s="88" t="s">
        <v>6</v>
      </c>
      <c r="J4" s="89">
        <f>+K37/K43</f>
        <v>9.591036977491962</v>
      </c>
      <c r="K4" s="90" t="s">
        <v>92</v>
      </c>
      <c r="L4" s="6"/>
      <c r="M4" s="6"/>
    </row>
    <row r="5" spans="1:13" ht="13.5" customHeight="1" thickBot="1">
      <c r="A5" s="6"/>
      <c r="C5" s="59">
        <v>35000</v>
      </c>
      <c r="D5" s="9" t="s">
        <v>3</v>
      </c>
      <c r="E5" s="6"/>
      <c r="F5" s="81">
        <f>(C5/2080)</f>
        <v>16.826923076923077</v>
      </c>
      <c r="H5" s="6"/>
      <c r="I5" s="91"/>
      <c r="J5" s="92"/>
      <c r="K5" s="93"/>
      <c r="L5" s="6"/>
      <c r="M5" s="6"/>
    </row>
    <row r="6" spans="1:13" ht="41.25" customHeight="1">
      <c r="A6" s="6"/>
      <c r="F6" s="82" t="s">
        <v>39</v>
      </c>
      <c r="G6" s="6"/>
      <c r="H6" s="6"/>
      <c r="I6" s="83" t="s">
        <v>23</v>
      </c>
      <c r="J6" s="47"/>
      <c r="K6" s="84" t="s">
        <v>38</v>
      </c>
      <c r="M6" s="6"/>
    </row>
    <row r="7" spans="1:13" ht="16.5" thickBot="1">
      <c r="A7" s="6"/>
      <c r="C7" s="60"/>
      <c r="G7" s="6"/>
      <c r="H7" s="6"/>
      <c r="I7" s="85">
        <f>(K37-K43)/C4</f>
        <v>462.42908653846155</v>
      </c>
      <c r="J7" s="86"/>
      <c r="K7" s="87">
        <f>(K37-K43)</f>
        <v>462429.08653846156</v>
      </c>
      <c r="L7" s="6"/>
      <c r="M7" s="6"/>
    </row>
    <row r="8" spans="1:13" ht="5.25" customHeight="1" thickBot="1" thickTop="1">
      <c r="A8" s="6"/>
      <c r="C8" s="60"/>
      <c r="D8" s="9"/>
      <c r="E8" s="6"/>
      <c r="F8" s="6"/>
      <c r="G8" s="6"/>
      <c r="H8" s="6"/>
      <c r="I8" s="6"/>
      <c r="J8" s="6"/>
      <c r="K8" s="10"/>
      <c r="L8" s="6"/>
      <c r="M8" s="6"/>
    </row>
    <row r="9" spans="1:13" ht="16.5" customHeight="1" thickTop="1">
      <c r="A9" s="6"/>
      <c r="C9" s="60"/>
      <c r="D9" s="7" t="s">
        <v>28</v>
      </c>
      <c r="E9" s="6"/>
      <c r="F9" s="6"/>
      <c r="G9" s="6"/>
      <c r="H9" s="6"/>
      <c r="I9" s="12" t="s">
        <v>31</v>
      </c>
      <c r="J9" s="6"/>
      <c r="K9" s="13" t="s">
        <v>30</v>
      </c>
      <c r="L9" s="6"/>
      <c r="M9" s="6"/>
    </row>
    <row r="10" spans="1:13" ht="12.75">
      <c r="A10" s="6"/>
      <c r="C10" s="61">
        <v>0.15</v>
      </c>
      <c r="D10" s="9" t="s">
        <v>57</v>
      </c>
      <c r="E10" s="6"/>
      <c r="F10" s="6"/>
      <c r="G10" s="6"/>
      <c r="H10" s="6"/>
      <c r="I10" s="6">
        <f>+C10*C4</f>
        <v>150</v>
      </c>
      <c r="J10" s="6"/>
      <c r="K10" s="14">
        <v>0.25</v>
      </c>
      <c r="L10" s="15" t="s">
        <v>63</v>
      </c>
      <c r="M10" s="16"/>
    </row>
    <row r="11" spans="1:13" ht="12.75">
      <c r="A11" s="6"/>
      <c r="C11" s="61">
        <v>0.25</v>
      </c>
      <c r="D11" s="9" t="s">
        <v>2</v>
      </c>
      <c r="E11" s="6"/>
      <c r="F11" s="6"/>
      <c r="G11" s="6"/>
      <c r="H11" s="6"/>
      <c r="I11" s="6">
        <f>+I10*C11</f>
        <v>37.5</v>
      </c>
      <c r="J11" s="6"/>
      <c r="K11" s="14">
        <v>0.5</v>
      </c>
      <c r="L11" s="9"/>
      <c r="M11" s="16"/>
    </row>
    <row r="12" spans="1:13" ht="12.75">
      <c r="A12" s="6"/>
      <c r="C12" s="61">
        <v>0.5</v>
      </c>
      <c r="D12" s="9" t="s">
        <v>45</v>
      </c>
      <c r="E12" s="6"/>
      <c r="F12" s="6"/>
      <c r="G12" s="6"/>
      <c r="H12" s="6"/>
      <c r="I12" s="6"/>
      <c r="J12" s="6"/>
      <c r="K12" s="14">
        <v>0.5</v>
      </c>
      <c r="L12" s="17" t="s">
        <v>43</v>
      </c>
      <c r="M12" s="16"/>
    </row>
    <row r="13" spans="1:13" ht="12.75">
      <c r="A13" s="6"/>
      <c r="C13" s="61">
        <v>0.25</v>
      </c>
      <c r="D13" s="9" t="s">
        <v>58</v>
      </c>
      <c r="E13" s="6"/>
      <c r="F13" s="6"/>
      <c r="G13" s="6"/>
      <c r="H13" s="6"/>
      <c r="I13" s="6">
        <f>+C13*I10</f>
        <v>37.5</v>
      </c>
      <c r="J13" s="6"/>
      <c r="K13" s="14">
        <v>0.25</v>
      </c>
      <c r="L13" s="9" t="s">
        <v>44</v>
      </c>
      <c r="M13" s="16"/>
    </row>
    <row r="14" spans="1:13" ht="6" customHeight="1">
      <c r="A14" s="6"/>
      <c r="C14" s="62"/>
      <c r="D14" s="9"/>
      <c r="E14" s="6"/>
      <c r="F14" s="6"/>
      <c r="G14" s="6"/>
      <c r="H14" s="6"/>
      <c r="I14" s="6"/>
      <c r="J14" s="6"/>
      <c r="K14" s="18"/>
      <c r="L14" s="9"/>
      <c r="M14" s="19"/>
    </row>
    <row r="15" spans="1:13" ht="12.75">
      <c r="A15" s="6"/>
      <c r="C15" s="63">
        <v>4</v>
      </c>
      <c r="D15" s="9" t="s">
        <v>62</v>
      </c>
      <c r="E15" s="6"/>
      <c r="F15" s="6"/>
      <c r="G15" s="6"/>
      <c r="H15" s="6"/>
      <c r="I15" s="6"/>
      <c r="J15" s="6"/>
      <c r="K15" s="20">
        <v>4</v>
      </c>
      <c r="L15" s="6"/>
      <c r="M15" s="21"/>
    </row>
    <row r="16" spans="1:13" ht="12.75">
      <c r="A16" s="6"/>
      <c r="C16" s="61">
        <v>0.25</v>
      </c>
      <c r="D16" s="9" t="s">
        <v>80</v>
      </c>
      <c r="E16" s="6"/>
      <c r="F16" s="6"/>
      <c r="G16" s="6"/>
      <c r="H16" s="6"/>
      <c r="I16" s="6">
        <f>+C16*C4</f>
        <v>250</v>
      </c>
      <c r="J16" s="6"/>
      <c r="K16" s="14">
        <v>0.25</v>
      </c>
      <c r="L16" s="6"/>
      <c r="M16" s="16"/>
    </row>
    <row r="17" spans="1:13" ht="12.75">
      <c r="A17" s="6"/>
      <c r="C17" s="59">
        <v>100</v>
      </c>
      <c r="D17" s="9" t="s">
        <v>79</v>
      </c>
      <c r="E17" s="6"/>
      <c r="F17" s="6"/>
      <c r="G17" s="6"/>
      <c r="H17" s="6"/>
      <c r="I17" s="6"/>
      <c r="J17" s="6"/>
      <c r="K17" s="22">
        <v>100</v>
      </c>
      <c r="L17" s="23" t="s">
        <v>77</v>
      </c>
      <c r="M17" s="24"/>
    </row>
    <row r="18" spans="1:13" ht="12.75">
      <c r="A18" s="6"/>
      <c r="C18" s="59">
        <v>12</v>
      </c>
      <c r="D18" s="9" t="s">
        <v>27</v>
      </c>
      <c r="E18" s="6"/>
      <c r="F18" s="6"/>
      <c r="G18" s="6"/>
      <c r="H18" s="6"/>
      <c r="I18" s="6"/>
      <c r="J18" s="6"/>
      <c r="K18" s="22">
        <v>50</v>
      </c>
      <c r="L18" s="15" t="s">
        <v>78</v>
      </c>
      <c r="M18" s="24"/>
    </row>
    <row r="19" spans="1:13" ht="12.75" hidden="1">
      <c r="A19" s="6"/>
      <c r="C19" s="64"/>
      <c r="D19" s="6"/>
      <c r="E19" s="6"/>
      <c r="F19" s="6"/>
      <c r="G19" s="6"/>
      <c r="H19" s="6"/>
      <c r="I19" s="6"/>
      <c r="J19" s="6"/>
      <c r="K19" s="25"/>
      <c r="L19" s="6"/>
      <c r="M19" s="6"/>
    </row>
    <row r="20" spans="1:13" ht="12.75" hidden="1">
      <c r="A20" s="6"/>
      <c r="C20" s="64"/>
      <c r="D20" s="6"/>
      <c r="E20" s="6"/>
      <c r="F20" s="6"/>
      <c r="G20" s="6"/>
      <c r="H20" s="6"/>
      <c r="I20" s="6"/>
      <c r="J20" s="6"/>
      <c r="K20" s="25"/>
      <c r="L20" s="6"/>
      <c r="M20" s="6"/>
    </row>
    <row r="21" spans="1:13" ht="12.75">
      <c r="A21" s="6"/>
      <c r="C21" s="64"/>
      <c r="D21" s="6"/>
      <c r="E21" s="6"/>
      <c r="F21" s="6"/>
      <c r="G21" s="6"/>
      <c r="H21" s="6"/>
      <c r="I21" s="6"/>
      <c r="J21" s="6"/>
      <c r="K21" s="25"/>
      <c r="L21" s="6"/>
      <c r="M21" s="6"/>
    </row>
    <row r="22" spans="1:13" ht="19.5" customHeight="1">
      <c r="A22" s="6"/>
      <c r="C22" s="64"/>
      <c r="D22" s="26" t="s">
        <v>33</v>
      </c>
      <c r="E22" s="6"/>
      <c r="F22" s="6"/>
      <c r="G22" s="6"/>
      <c r="H22" s="6"/>
      <c r="I22" s="6"/>
      <c r="J22" s="6"/>
      <c r="K22" s="25"/>
      <c r="L22" s="6"/>
      <c r="M22" s="6"/>
    </row>
    <row r="23" spans="1:13" ht="12.75">
      <c r="A23" s="8" t="s">
        <v>15</v>
      </c>
      <c r="C23" s="58">
        <v>15</v>
      </c>
      <c r="D23" s="6" t="s">
        <v>4</v>
      </c>
      <c r="E23" s="6"/>
      <c r="F23" s="6"/>
      <c r="G23" s="6"/>
      <c r="H23" s="6"/>
      <c r="I23" s="6"/>
      <c r="J23" s="6"/>
      <c r="K23" s="27">
        <v>15</v>
      </c>
      <c r="L23" s="6"/>
      <c r="M23" s="6"/>
    </row>
    <row r="24" spans="1:13" ht="12.75">
      <c r="A24" s="8" t="s">
        <v>16</v>
      </c>
      <c r="C24" s="58">
        <v>5</v>
      </c>
      <c r="D24" s="6" t="s">
        <v>5</v>
      </c>
      <c r="E24" s="6"/>
      <c r="F24" s="6"/>
      <c r="G24" s="6"/>
      <c r="H24" s="6"/>
      <c r="I24" s="6"/>
      <c r="J24" s="6"/>
      <c r="K24" s="27">
        <v>5</v>
      </c>
      <c r="L24" s="6"/>
      <c r="M24" s="6"/>
    </row>
    <row r="25" spans="1:13" ht="12.75">
      <c r="A25" s="8" t="s">
        <v>17</v>
      </c>
      <c r="C25" s="59">
        <v>1500</v>
      </c>
      <c r="D25" s="6" t="s">
        <v>46</v>
      </c>
      <c r="E25" s="6"/>
      <c r="F25" s="6"/>
      <c r="G25" s="6"/>
      <c r="H25" s="6"/>
      <c r="I25" s="6"/>
      <c r="J25" s="6"/>
      <c r="K25" s="28">
        <v>2500</v>
      </c>
      <c r="L25" s="6"/>
      <c r="M25" s="6"/>
    </row>
    <row r="26" spans="1:13" ht="12.75">
      <c r="A26" s="8" t="s">
        <v>18</v>
      </c>
      <c r="C26" s="61">
        <v>0.2</v>
      </c>
      <c r="D26" s="6" t="s">
        <v>85</v>
      </c>
      <c r="E26" s="6"/>
      <c r="F26" s="6"/>
      <c r="G26" s="6"/>
      <c r="H26" s="6"/>
      <c r="I26" s="6"/>
      <c r="J26" s="6"/>
      <c r="K26" s="14">
        <v>0.2</v>
      </c>
      <c r="L26" s="29" t="s">
        <v>56</v>
      </c>
      <c r="M26" s="6"/>
    </row>
    <row r="27" spans="1:13" ht="13.5" thickBot="1">
      <c r="A27" s="8" t="s">
        <v>19</v>
      </c>
      <c r="C27" s="61">
        <v>0.2</v>
      </c>
      <c r="D27" s="6" t="s">
        <v>37</v>
      </c>
      <c r="E27" s="6"/>
      <c r="F27" s="6"/>
      <c r="G27" s="6"/>
      <c r="H27" s="6"/>
      <c r="I27" s="6"/>
      <c r="J27" s="6"/>
      <c r="K27" s="30">
        <v>0.2</v>
      </c>
      <c r="L27" s="23" t="s">
        <v>50</v>
      </c>
      <c r="M27" s="6"/>
    </row>
    <row r="28" spans="1:13" ht="13.5" hidden="1" thickTop="1">
      <c r="A28" s="6"/>
      <c r="D28" s="6"/>
      <c r="E28" s="6"/>
      <c r="F28" s="6"/>
      <c r="G28" s="6"/>
      <c r="H28" s="6"/>
      <c r="I28" s="6"/>
      <c r="J28" s="6"/>
      <c r="K28" s="6"/>
      <c r="L28" s="6"/>
      <c r="M28" s="6"/>
    </row>
    <row r="29" spans="1:13" ht="3.75" customHeight="1" thickTop="1">
      <c r="A29" s="6"/>
      <c r="D29" s="6"/>
      <c r="E29" s="6"/>
      <c r="F29" s="6"/>
      <c r="G29" s="6"/>
      <c r="H29" s="6"/>
      <c r="I29" s="6"/>
      <c r="J29" s="6"/>
      <c r="K29" s="6"/>
      <c r="L29" s="6"/>
      <c r="M29" s="6"/>
    </row>
    <row r="30" spans="1:13" ht="3.75" customHeight="1">
      <c r="A30" s="6"/>
      <c r="D30" s="6"/>
      <c r="E30" s="6"/>
      <c r="F30" s="6"/>
      <c r="G30" s="6"/>
      <c r="H30" s="6"/>
      <c r="I30" s="6"/>
      <c r="J30" s="6"/>
      <c r="K30" s="6"/>
      <c r="L30" s="6"/>
      <c r="M30" s="6"/>
    </row>
    <row r="31" spans="1:17" ht="25.5">
      <c r="A31" s="6"/>
      <c r="B31" s="52"/>
      <c r="C31" s="54"/>
      <c r="D31" s="7" t="s">
        <v>49</v>
      </c>
      <c r="E31" s="6"/>
      <c r="F31" s="6"/>
      <c r="G31" s="6"/>
      <c r="H31" s="6"/>
      <c r="I31" s="31" t="s">
        <v>22</v>
      </c>
      <c r="J31" s="32"/>
      <c r="K31" s="31" t="s">
        <v>32</v>
      </c>
      <c r="L31" s="33" t="s">
        <v>54</v>
      </c>
      <c r="M31" s="8"/>
      <c r="N31" s="52"/>
      <c r="O31" s="52"/>
      <c r="P31" s="52"/>
      <c r="Q31" s="52"/>
    </row>
    <row r="32" spans="1:15" ht="12.75">
      <c r="A32" s="8" t="s">
        <v>15</v>
      </c>
      <c r="C32" s="50">
        <f>+C23*5*52/60</f>
        <v>65</v>
      </c>
      <c r="D32" s="6" t="s">
        <v>20</v>
      </c>
      <c r="E32" s="6"/>
      <c r="F32" s="6"/>
      <c r="G32" s="6"/>
      <c r="H32" s="6"/>
      <c r="I32" s="34">
        <f>+C5/2080*C32</f>
        <v>1093.75</v>
      </c>
      <c r="J32" s="34"/>
      <c r="K32" s="34">
        <f>+I$11*I32</f>
        <v>41015.625</v>
      </c>
      <c r="L32" s="35">
        <f>(+C32*I11)/2080</f>
        <v>1.171875</v>
      </c>
      <c r="M32" s="36" t="s">
        <v>51</v>
      </c>
      <c r="N32" s="55"/>
      <c r="O32" s="53"/>
    </row>
    <row r="33" spans="1:15" ht="12.75">
      <c r="A33" s="8" t="s">
        <v>16</v>
      </c>
      <c r="C33" s="50">
        <f>+C24*8</f>
        <v>40</v>
      </c>
      <c r="D33" s="6" t="s">
        <v>21</v>
      </c>
      <c r="E33" s="6"/>
      <c r="F33" s="6"/>
      <c r="G33" s="6"/>
      <c r="H33" s="6"/>
      <c r="I33" s="34">
        <f>+C5/2080*C33</f>
        <v>673.0769230769231</v>
      </c>
      <c r="J33" s="34"/>
      <c r="K33" s="34">
        <f>+I$11*I33</f>
        <v>25240.384615384617</v>
      </c>
      <c r="L33" s="35">
        <f>(+C33*I11)/2080</f>
        <v>0.7211538461538461</v>
      </c>
      <c r="M33" s="36" t="s">
        <v>51</v>
      </c>
      <c r="N33" s="55"/>
      <c r="O33" s="53"/>
    </row>
    <row r="34" spans="1:13" ht="12.75">
      <c r="A34" s="8" t="s">
        <v>17</v>
      </c>
      <c r="C34" s="56"/>
      <c r="D34" s="6" t="s">
        <v>35</v>
      </c>
      <c r="E34" s="6"/>
      <c r="F34" s="6"/>
      <c r="G34" s="6"/>
      <c r="H34" s="6"/>
      <c r="I34" s="11">
        <f>+C25</f>
        <v>1500</v>
      </c>
      <c r="J34" s="11"/>
      <c r="K34" s="11">
        <f>+I$11*I34</f>
        <v>56250</v>
      </c>
      <c r="L34" s="37">
        <f>+K34/$C$5</f>
        <v>1.6071428571428572</v>
      </c>
      <c r="M34" s="36" t="s">
        <v>51</v>
      </c>
    </row>
    <row r="35" spans="1:13" ht="12.75">
      <c r="A35" s="8" t="s">
        <v>18</v>
      </c>
      <c r="C35" s="50">
        <f>I13-(I10*C26)</f>
        <v>7.5</v>
      </c>
      <c r="D35" s="6" t="s">
        <v>47</v>
      </c>
      <c r="E35" s="6"/>
      <c r="F35" s="6"/>
      <c r="G35" s="6"/>
      <c r="H35" s="6"/>
      <c r="I35" s="11"/>
      <c r="J35" s="11"/>
      <c r="K35" s="11">
        <f>+C35*C5*C12</f>
        <v>131250</v>
      </c>
      <c r="L35" s="37">
        <f>+K35/$C$5</f>
        <v>3.75</v>
      </c>
      <c r="M35" s="36" t="s">
        <v>51</v>
      </c>
    </row>
    <row r="36" spans="1:13" ht="12" customHeight="1">
      <c r="A36" s="8" t="s">
        <v>19</v>
      </c>
      <c r="C36" s="50">
        <f>+I11</f>
        <v>37.5</v>
      </c>
      <c r="D36" s="6" t="s">
        <v>81</v>
      </c>
      <c r="E36" s="6"/>
      <c r="F36" s="6"/>
      <c r="G36" s="6"/>
      <c r="H36" s="6"/>
      <c r="I36" s="38">
        <f>C5*C27</f>
        <v>7000</v>
      </c>
      <c r="J36" s="11"/>
      <c r="K36" s="38">
        <f>+C36*I36</f>
        <v>262500</v>
      </c>
      <c r="L36" s="39">
        <f>+K36/$C$5</f>
        <v>7.5</v>
      </c>
      <c r="M36" s="36" t="s">
        <v>51</v>
      </c>
    </row>
    <row r="37" spans="1:13" ht="12.75">
      <c r="A37" s="6"/>
      <c r="D37" s="6"/>
      <c r="E37" s="26"/>
      <c r="F37" s="26"/>
      <c r="G37" s="40" t="s">
        <v>52</v>
      </c>
      <c r="H37" s="26"/>
      <c r="I37" s="41">
        <f>SUM(I32:I36)</f>
        <v>10266.826923076922</v>
      </c>
      <c r="J37" s="26"/>
      <c r="K37" s="41">
        <f>SUM(K32:K36)</f>
        <v>516256.0096153846</v>
      </c>
      <c r="L37" s="42">
        <f>SUM(L32:L36)</f>
        <v>14.750171703296704</v>
      </c>
      <c r="M37" s="43" t="s">
        <v>51</v>
      </c>
    </row>
    <row r="38" spans="1:13" ht="12.75">
      <c r="A38" s="6"/>
      <c r="D38" s="6"/>
      <c r="E38" s="6"/>
      <c r="F38" s="6"/>
      <c r="G38" s="6"/>
      <c r="H38" s="6"/>
      <c r="I38" s="11"/>
      <c r="J38" s="6"/>
      <c r="K38" s="11"/>
      <c r="L38" s="6"/>
      <c r="M38" s="11"/>
    </row>
    <row r="39" spans="1:13" ht="25.5">
      <c r="A39" s="6"/>
      <c r="C39" s="54"/>
      <c r="D39" s="7" t="s">
        <v>53</v>
      </c>
      <c r="E39" s="6"/>
      <c r="F39" s="6"/>
      <c r="G39" s="6"/>
      <c r="H39" s="6"/>
      <c r="I39" s="31" t="s">
        <v>26</v>
      </c>
      <c r="J39" s="44"/>
      <c r="K39" s="31" t="s">
        <v>34</v>
      </c>
      <c r="L39" s="6"/>
      <c r="M39" s="6"/>
    </row>
    <row r="40" spans="1:13" ht="12.75">
      <c r="A40" s="6"/>
      <c r="C40" s="50">
        <f>+I16</f>
        <v>250</v>
      </c>
      <c r="D40" s="6" t="s">
        <v>36</v>
      </c>
      <c r="E40" s="6"/>
      <c r="F40" s="6"/>
      <c r="G40" s="6"/>
      <c r="H40" s="6"/>
      <c r="I40" s="11">
        <f>+C5/2080*C15</f>
        <v>67.3076923076923</v>
      </c>
      <c r="J40" s="11"/>
      <c r="K40" s="11">
        <f>+C40*I40</f>
        <v>16826.923076923078</v>
      </c>
      <c r="L40" s="6"/>
      <c r="M40" s="10"/>
    </row>
    <row r="41" spans="1:13" ht="12.75">
      <c r="A41" s="6"/>
      <c r="C41" s="50">
        <f>+C40</f>
        <v>250</v>
      </c>
      <c r="D41" s="6" t="s">
        <v>40</v>
      </c>
      <c r="E41" s="6"/>
      <c r="F41" s="6"/>
      <c r="G41" s="6"/>
      <c r="H41" s="6"/>
      <c r="I41" s="11">
        <f>+C17</f>
        <v>100</v>
      </c>
      <c r="J41" s="6"/>
      <c r="K41" s="45">
        <f>+C41*I41</f>
        <v>25000</v>
      </c>
      <c r="L41" s="6"/>
      <c r="M41" s="11"/>
    </row>
    <row r="42" spans="1:13" ht="12.75">
      <c r="A42" s="6"/>
      <c r="B42" s="57"/>
      <c r="C42" s="50">
        <f>+C4</f>
        <v>1000</v>
      </c>
      <c r="D42" s="6" t="s">
        <v>25</v>
      </c>
      <c r="E42" s="6"/>
      <c r="F42" s="6"/>
      <c r="G42" s="6"/>
      <c r="H42" s="6"/>
      <c r="I42" s="38">
        <f>+C18</f>
        <v>12</v>
      </c>
      <c r="J42" s="6"/>
      <c r="K42" s="46">
        <f>+C42*I42</f>
        <v>12000</v>
      </c>
      <c r="L42" s="6"/>
      <c r="M42" s="11"/>
    </row>
    <row r="43" spans="1:13" ht="12.75">
      <c r="A43" s="6"/>
      <c r="D43" s="6"/>
      <c r="E43" s="6"/>
      <c r="F43" s="6"/>
      <c r="G43" s="40" t="s">
        <v>55</v>
      </c>
      <c r="H43" s="6"/>
      <c r="I43" s="41">
        <f>SUM(I40:I42)</f>
        <v>179.30769230769232</v>
      </c>
      <c r="J43" s="26"/>
      <c r="K43" s="41">
        <f>SUM(K40:K42)</f>
        <v>53826.92307692308</v>
      </c>
      <c r="L43" s="6"/>
      <c r="M43" s="10"/>
    </row>
    <row r="44" spans="1:13" ht="4.5" customHeight="1">
      <c r="A44" s="6"/>
      <c r="D44" s="6"/>
      <c r="E44" s="6"/>
      <c r="F44" s="6"/>
      <c r="G44" s="6"/>
      <c r="H44" s="6"/>
      <c r="I44" s="6"/>
      <c r="J44" s="6"/>
      <c r="K44" s="6"/>
      <c r="L44" s="6"/>
      <c r="M44" s="6"/>
    </row>
    <row r="45" ht="2.25" customHeight="1"/>
    <row r="46" spans="1:13" ht="12.75">
      <c r="A46" s="6"/>
      <c r="B46" s="6"/>
      <c r="C46" s="6"/>
      <c r="D46" s="6"/>
      <c r="E46" s="6"/>
      <c r="F46" s="6"/>
      <c r="G46" s="6"/>
      <c r="H46" s="6"/>
      <c r="I46" s="6"/>
      <c r="J46" s="6"/>
      <c r="K46" s="6"/>
      <c r="L46" s="6"/>
      <c r="M46" s="6"/>
    </row>
    <row r="47" spans="1:13" ht="12.75">
      <c r="A47" s="6"/>
      <c r="B47" s="6"/>
      <c r="C47" s="29"/>
      <c r="D47" s="48" t="s">
        <v>41</v>
      </c>
      <c r="E47" s="49">
        <f>+I16-I10</f>
        <v>100</v>
      </c>
      <c r="F47" s="29" t="s">
        <v>48</v>
      </c>
      <c r="G47" s="29"/>
      <c r="H47" s="6"/>
      <c r="I47" s="6"/>
      <c r="J47" s="6"/>
      <c r="K47" s="6"/>
      <c r="L47" s="6"/>
      <c r="M47" s="6"/>
    </row>
    <row r="48" spans="1:13" ht="12.75">
      <c r="A48" s="6"/>
      <c r="B48" s="29"/>
      <c r="C48" s="29"/>
      <c r="D48" s="29"/>
      <c r="E48" s="29"/>
      <c r="F48" s="29"/>
      <c r="G48" s="29"/>
      <c r="H48" s="6"/>
      <c r="I48" s="6"/>
      <c r="J48" s="6"/>
      <c r="K48" s="6"/>
      <c r="L48" s="6"/>
      <c r="M48" s="6"/>
    </row>
    <row r="49" spans="1:13" ht="5.25" customHeight="1">
      <c r="A49" s="6"/>
      <c r="B49" s="29"/>
      <c r="C49" s="29"/>
      <c r="D49" s="29"/>
      <c r="E49" s="29"/>
      <c r="F49" s="29"/>
      <c r="G49" s="29"/>
      <c r="H49" s="6"/>
      <c r="I49" s="6"/>
      <c r="J49" s="6"/>
      <c r="K49" s="6"/>
      <c r="L49" s="6"/>
      <c r="M49" s="6"/>
    </row>
    <row r="50" spans="1:13" ht="12.75">
      <c r="A50" s="6"/>
      <c r="B50" s="29"/>
      <c r="C50" s="29" t="s">
        <v>7</v>
      </c>
      <c r="D50" s="29"/>
      <c r="E50" s="29"/>
      <c r="F50" s="29"/>
      <c r="G50" s="29"/>
      <c r="H50" s="6"/>
      <c r="I50" s="6"/>
      <c r="J50" s="6"/>
      <c r="K50" s="6"/>
      <c r="L50" s="6"/>
      <c r="M50" s="6"/>
    </row>
    <row r="51" spans="1:13" ht="12.75">
      <c r="A51" s="6"/>
      <c r="B51" s="29"/>
      <c r="C51" s="29"/>
      <c r="D51" s="29" t="s">
        <v>8</v>
      </c>
      <c r="E51" s="29"/>
      <c r="F51" s="29"/>
      <c r="G51" s="29"/>
      <c r="H51" s="6"/>
      <c r="I51" s="6"/>
      <c r="J51" s="6"/>
      <c r="K51" s="6"/>
      <c r="L51" s="6"/>
      <c r="M51" s="6"/>
    </row>
    <row r="52" spans="1:13" ht="12.75">
      <c r="A52" s="6"/>
      <c r="B52" s="29"/>
      <c r="C52" s="29"/>
      <c r="D52" s="29" t="s">
        <v>9</v>
      </c>
      <c r="E52" s="29"/>
      <c r="F52" s="29"/>
      <c r="G52" s="29"/>
      <c r="H52" s="6"/>
      <c r="I52" s="6"/>
      <c r="J52" s="6"/>
      <c r="K52" s="6"/>
      <c r="L52" s="6"/>
      <c r="M52" s="6"/>
    </row>
    <row r="53" spans="1:13" ht="12.75">
      <c r="A53" s="6"/>
      <c r="B53" s="29"/>
      <c r="C53" s="29"/>
      <c r="D53" s="29" t="s">
        <v>24</v>
      </c>
      <c r="E53" s="29"/>
      <c r="F53" s="29"/>
      <c r="G53" s="29"/>
      <c r="H53" s="6"/>
      <c r="I53" s="6"/>
      <c r="J53" s="6"/>
      <c r="K53" s="6"/>
      <c r="L53" s="6"/>
      <c r="M53" s="6"/>
    </row>
    <row r="54" spans="1:13" ht="12.75">
      <c r="A54" s="6"/>
      <c r="B54" s="29"/>
      <c r="C54" s="29"/>
      <c r="D54" s="29" t="s">
        <v>42</v>
      </c>
      <c r="E54" s="29"/>
      <c r="F54" s="29"/>
      <c r="G54" s="29"/>
      <c r="H54" s="6"/>
      <c r="I54" s="6"/>
      <c r="J54" s="6"/>
      <c r="K54" s="6"/>
      <c r="L54" s="6"/>
      <c r="M54" s="6"/>
    </row>
    <row r="55" spans="1:13" ht="12.75">
      <c r="A55" s="6"/>
      <c r="B55" s="29"/>
      <c r="C55" s="29"/>
      <c r="D55" s="29" t="s">
        <v>14</v>
      </c>
      <c r="E55" s="29"/>
      <c r="F55" s="29"/>
      <c r="G55" s="29"/>
      <c r="H55" s="6"/>
      <c r="I55" s="6"/>
      <c r="J55" s="6"/>
      <c r="K55" s="6"/>
      <c r="L55" s="6"/>
      <c r="M55" s="6"/>
    </row>
    <row r="56" spans="1:13" ht="12.75">
      <c r="A56" s="6"/>
      <c r="B56" s="29"/>
      <c r="C56" s="29"/>
      <c r="D56" s="29" t="s">
        <v>10</v>
      </c>
      <c r="E56" s="29"/>
      <c r="F56" s="29"/>
      <c r="G56" s="29"/>
      <c r="H56" s="6"/>
      <c r="I56" s="6"/>
      <c r="J56" s="6"/>
      <c r="K56" s="6"/>
      <c r="L56" s="6"/>
      <c r="M56" s="6"/>
    </row>
    <row r="57" spans="1:13" ht="12.75">
      <c r="A57" s="6"/>
      <c r="B57" s="29"/>
      <c r="C57" s="29"/>
      <c r="D57" s="29" t="s">
        <v>11</v>
      </c>
      <c r="E57" s="29"/>
      <c r="F57" s="29"/>
      <c r="G57" s="29"/>
      <c r="H57" s="6"/>
      <c r="I57" s="6"/>
      <c r="J57" s="6"/>
      <c r="K57" s="6"/>
      <c r="L57" s="6"/>
      <c r="M57" s="6"/>
    </row>
    <row r="58" spans="1:13" ht="12.75">
      <c r="A58" s="6"/>
      <c r="B58" s="29"/>
      <c r="C58" s="29"/>
      <c r="D58" s="29" t="s">
        <v>13</v>
      </c>
      <c r="E58" s="29"/>
      <c r="F58" s="29"/>
      <c r="G58" s="29"/>
      <c r="H58" s="6"/>
      <c r="I58" s="6"/>
      <c r="J58" s="6"/>
      <c r="K58" s="6"/>
      <c r="L58" s="6"/>
      <c r="M58" s="6"/>
    </row>
    <row r="59" spans="1:13" ht="12.75">
      <c r="A59" s="6"/>
      <c r="B59" s="29"/>
      <c r="C59" s="29"/>
      <c r="D59" s="29" t="s">
        <v>12</v>
      </c>
      <c r="E59" s="29"/>
      <c r="F59" s="29"/>
      <c r="G59" s="29"/>
      <c r="H59" s="6"/>
      <c r="I59" s="6"/>
      <c r="J59" s="6"/>
      <c r="K59" s="6"/>
      <c r="L59" s="6"/>
      <c r="M59" s="6"/>
    </row>
    <row r="60" spans="1:13" ht="12.75">
      <c r="A60" s="6"/>
      <c r="B60" s="6"/>
      <c r="C60" s="6"/>
      <c r="D60" s="6"/>
      <c r="E60" s="6"/>
      <c r="F60" s="6"/>
      <c r="G60" s="6"/>
      <c r="H60" s="6"/>
      <c r="I60" s="6"/>
      <c r="J60" s="6"/>
      <c r="K60" s="6"/>
      <c r="L60" s="6"/>
      <c r="M60" s="6"/>
    </row>
  </sheetData>
  <sheetProtection password="DD27" sheet="1" objects="1" scenarios="1"/>
  <mergeCells count="5">
    <mergeCell ref="A1:L1"/>
    <mergeCell ref="A2:L2"/>
    <mergeCell ref="I4:I5"/>
    <mergeCell ref="J4:J5"/>
    <mergeCell ref="K4:K5"/>
  </mergeCells>
  <printOptions/>
  <pageMargins left="0.77" right="0.45" top="1.05" bottom="0.16" header="0.17" footer="0.16"/>
  <pageSetup fitToHeight="1" fitToWidth="1" horizontalDpi="300" verticalDpi="300" orientation="landscape" scale="6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 customWidth="1"/>
  </cols>
  <sheetData/>
  <sheetProtection password="DD27" sheet="1" objects="1" scenario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Glenn Carnathan</cp:lastModifiedBy>
  <cp:lastPrinted>2007-06-09T18:52:23Z</cp:lastPrinted>
  <dcterms:created xsi:type="dcterms:W3CDTF">2003-03-02T16:20:49Z</dcterms:created>
  <dcterms:modified xsi:type="dcterms:W3CDTF">2007-06-09T20:01:48Z</dcterms:modified>
  <cp:category/>
  <cp:version/>
  <cp:contentType/>
  <cp:contentStatus/>
</cp:coreProperties>
</file>